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0815"/>
  </bookViews>
  <sheets>
    <sheet name="2024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F127" i="2" l="1"/>
  <c r="D127" i="2"/>
  <c r="E128" i="2"/>
  <c r="C128" i="2"/>
  <c r="B128" i="2"/>
  <c r="D28" i="2"/>
  <c r="F28" i="2"/>
  <c r="F126" i="2"/>
  <c r="D126" i="2"/>
  <c r="F125" i="2"/>
  <c r="D125" i="2"/>
  <c r="F124" i="2"/>
  <c r="D124" i="2"/>
  <c r="F123" i="2"/>
  <c r="D123" i="2"/>
  <c r="F122" i="2"/>
  <c r="E122" i="2"/>
  <c r="C122" i="2"/>
  <c r="B122" i="2"/>
  <c r="D122" i="2" s="1"/>
  <c r="F121" i="2"/>
  <c r="D121" i="2"/>
  <c r="F120" i="2"/>
  <c r="D120" i="2"/>
  <c r="E119" i="2"/>
  <c r="C119" i="2"/>
  <c r="B119" i="2"/>
  <c r="F118" i="2"/>
  <c r="D118" i="2"/>
  <c r="F117" i="2"/>
  <c r="D117" i="2"/>
  <c r="F116" i="2"/>
  <c r="D116" i="2"/>
  <c r="E115" i="2"/>
  <c r="C115" i="2"/>
  <c r="B115" i="2"/>
  <c r="F115" i="2" s="1"/>
  <c r="F114" i="2"/>
  <c r="D114" i="2"/>
  <c r="F113" i="2"/>
  <c r="D113" i="2"/>
  <c r="F112" i="2"/>
  <c r="D112" i="2"/>
  <c r="F111" i="2"/>
  <c r="D111" i="2"/>
  <c r="E110" i="2"/>
  <c r="C110" i="2"/>
  <c r="B110" i="2"/>
  <c r="D110" i="2" s="1"/>
  <c r="F109" i="2"/>
  <c r="D109" i="2"/>
  <c r="F108" i="2"/>
  <c r="D108" i="2"/>
  <c r="F107" i="2"/>
  <c r="D107" i="2"/>
  <c r="F106" i="2"/>
  <c r="D106" i="2"/>
  <c r="F105" i="2"/>
  <c r="D105" i="2"/>
  <c r="E104" i="2"/>
  <c r="C104" i="2"/>
  <c r="B104" i="2"/>
  <c r="F103" i="2"/>
  <c r="D103" i="2"/>
  <c r="E102" i="2"/>
  <c r="C102" i="2"/>
  <c r="B102" i="2"/>
  <c r="F102" i="2" s="1"/>
  <c r="F101" i="2"/>
  <c r="D101" i="2"/>
  <c r="F100" i="2"/>
  <c r="D100" i="2"/>
  <c r="F99" i="2"/>
  <c r="D99" i="2"/>
  <c r="F98" i="2"/>
  <c r="D98" i="2"/>
  <c r="E97" i="2"/>
  <c r="C97" i="2"/>
  <c r="B97" i="2"/>
  <c r="F97" i="2" s="1"/>
  <c r="F96" i="2"/>
  <c r="D96" i="2"/>
  <c r="F95" i="2"/>
  <c r="D95" i="2"/>
  <c r="F94" i="2"/>
  <c r="D94" i="2"/>
  <c r="F93" i="2"/>
  <c r="D93" i="2"/>
  <c r="F92" i="2"/>
  <c r="D92" i="2"/>
  <c r="F91" i="2"/>
  <c r="D91" i="2"/>
  <c r="F90" i="2"/>
  <c r="D90" i="2"/>
  <c r="F89" i="2"/>
  <c r="D89" i="2"/>
  <c r="F88" i="2"/>
  <c r="D88" i="2"/>
  <c r="E87" i="2"/>
  <c r="C87" i="2"/>
  <c r="B87" i="2"/>
  <c r="F87" i="2" s="1"/>
  <c r="F86" i="2"/>
  <c r="D86" i="2"/>
  <c r="F85" i="2"/>
  <c r="D85" i="2"/>
  <c r="F84" i="2"/>
  <c r="D84" i="2"/>
  <c r="E83" i="2"/>
  <c r="C83" i="2"/>
  <c r="B83" i="2"/>
  <c r="F82" i="2"/>
  <c r="D82" i="2"/>
  <c r="F81" i="2"/>
  <c r="D81" i="2"/>
  <c r="F80" i="2"/>
  <c r="D80" i="2"/>
  <c r="F79" i="2"/>
  <c r="D79" i="2"/>
  <c r="F78" i="2"/>
  <c r="D78" i="2"/>
  <c r="E77" i="2"/>
  <c r="C77" i="2"/>
  <c r="B77" i="2"/>
  <c r="F76" i="2"/>
  <c r="D76" i="2"/>
  <c r="F75" i="2"/>
  <c r="D75" i="2"/>
  <c r="F74" i="2"/>
  <c r="D74" i="2"/>
  <c r="F73" i="2"/>
  <c r="D73" i="2"/>
  <c r="F72" i="2"/>
  <c r="D72" i="2"/>
  <c r="F71" i="2"/>
  <c r="D71" i="2"/>
  <c r="F70" i="2"/>
  <c r="D70" i="2"/>
  <c r="F69" i="2"/>
  <c r="D69" i="2"/>
  <c r="F68" i="2"/>
  <c r="D68" i="2"/>
  <c r="E67" i="2"/>
  <c r="C67" i="2"/>
  <c r="B67" i="2"/>
  <c r="F66" i="2"/>
  <c r="D66" i="2"/>
  <c r="F65" i="2"/>
  <c r="D65" i="2"/>
  <c r="F64" i="2"/>
  <c r="D64" i="2"/>
  <c r="F63" i="2"/>
  <c r="D63" i="2"/>
  <c r="F62" i="2"/>
  <c r="D62" i="2"/>
  <c r="E61" i="2"/>
  <c r="C61" i="2"/>
  <c r="B61" i="2"/>
  <c r="F60" i="2"/>
  <c r="D60" i="2"/>
  <c r="E59" i="2"/>
  <c r="C59" i="2"/>
  <c r="B59" i="2"/>
  <c r="F58" i="2"/>
  <c r="D58" i="2"/>
  <c r="F57" i="2"/>
  <c r="D57" i="2"/>
  <c r="F56" i="2"/>
  <c r="D56" i="2"/>
  <c r="F55" i="2"/>
  <c r="D55" i="2"/>
  <c r="F54" i="2"/>
  <c r="D54" i="2"/>
  <c r="F53" i="2"/>
  <c r="D53" i="2"/>
  <c r="F52" i="2"/>
  <c r="D52" i="2"/>
  <c r="F51" i="2"/>
  <c r="D51" i="2"/>
  <c r="F50" i="2"/>
  <c r="D50" i="2"/>
  <c r="F49" i="2"/>
  <c r="D49" i="2"/>
  <c r="E48" i="2"/>
  <c r="C48" i="2"/>
  <c r="B48" i="2"/>
  <c r="F45" i="2"/>
  <c r="D45" i="2"/>
  <c r="F44" i="2"/>
  <c r="D44" i="2"/>
  <c r="F43" i="2"/>
  <c r="D43" i="2"/>
  <c r="F42" i="2"/>
  <c r="D42" i="2"/>
  <c r="F41" i="2"/>
  <c r="D41" i="2"/>
  <c r="F40" i="2"/>
  <c r="D40" i="2"/>
  <c r="F39" i="2"/>
  <c r="D39" i="2"/>
  <c r="F38" i="2"/>
  <c r="D38" i="2"/>
  <c r="F37" i="2"/>
  <c r="D37" i="2"/>
  <c r="F36" i="2"/>
  <c r="D36" i="2"/>
  <c r="F35" i="2"/>
  <c r="D35" i="2"/>
  <c r="F34" i="2"/>
  <c r="D34" i="2"/>
  <c r="E33" i="2"/>
  <c r="E32" i="2" s="1"/>
  <c r="E31" i="2" s="1"/>
  <c r="C33" i="2"/>
  <c r="C32" i="2" s="1"/>
  <c r="C31" i="2" s="1"/>
  <c r="B33" i="2"/>
  <c r="F30" i="2"/>
  <c r="D30" i="2"/>
  <c r="F29" i="2"/>
  <c r="D29" i="2"/>
  <c r="F27" i="2"/>
  <c r="D27" i="2"/>
  <c r="F26" i="2"/>
  <c r="D26" i="2"/>
  <c r="E25" i="2"/>
  <c r="C25" i="2"/>
  <c r="C4" i="2" s="1"/>
  <c r="B25" i="2"/>
  <c r="F24" i="2"/>
  <c r="D24" i="2"/>
  <c r="F23" i="2"/>
  <c r="D23" i="2"/>
  <c r="F22" i="2"/>
  <c r="D22" i="2"/>
  <c r="F21" i="2"/>
  <c r="D21" i="2"/>
  <c r="F20" i="2"/>
  <c r="D20" i="2"/>
  <c r="F19" i="2"/>
  <c r="D19" i="2"/>
  <c r="F18" i="2"/>
  <c r="D18" i="2"/>
  <c r="F17" i="2"/>
  <c r="D17" i="2"/>
  <c r="F16" i="2"/>
  <c r="D16" i="2"/>
  <c r="E15" i="2"/>
  <c r="C15" i="2"/>
  <c r="B15" i="2"/>
  <c r="F15" i="2" s="1"/>
  <c r="F14" i="2"/>
  <c r="D14" i="2"/>
  <c r="F13" i="2"/>
  <c r="D13" i="2"/>
  <c r="F12" i="2"/>
  <c r="D12" i="2"/>
  <c r="F11" i="2"/>
  <c r="D11" i="2"/>
  <c r="F10" i="2"/>
  <c r="D10" i="2"/>
  <c r="F9" i="2"/>
  <c r="D9" i="2"/>
  <c r="F8" i="2"/>
  <c r="D8" i="2"/>
  <c r="F7" i="2"/>
  <c r="D7" i="2"/>
  <c r="F6" i="2"/>
  <c r="D6" i="2"/>
  <c r="F5" i="2"/>
  <c r="D5" i="2"/>
  <c r="F25" i="2" l="1"/>
  <c r="D119" i="2"/>
  <c r="F59" i="2"/>
  <c r="F104" i="2"/>
  <c r="F67" i="2"/>
  <c r="D33" i="2"/>
  <c r="D97" i="2"/>
  <c r="D77" i="2"/>
  <c r="F83" i="2"/>
  <c r="D61" i="2"/>
  <c r="F110" i="2"/>
  <c r="F33" i="2"/>
  <c r="D104" i="2"/>
  <c r="B32" i="2"/>
  <c r="B31" i="2" s="1"/>
  <c r="F31" i="2" s="1"/>
  <c r="F61" i="2"/>
  <c r="D67" i="2"/>
  <c r="F77" i="2"/>
  <c r="D115" i="2"/>
  <c r="F119" i="2"/>
  <c r="B4" i="2"/>
  <c r="E4" i="2"/>
  <c r="D48" i="2"/>
  <c r="D87" i="2"/>
  <c r="D102" i="2"/>
  <c r="D59" i="2"/>
  <c r="D83" i="2"/>
  <c r="F48" i="2"/>
  <c r="D25" i="2"/>
  <c r="D15" i="2"/>
  <c r="F32" i="2" l="1"/>
  <c r="F4" i="2"/>
  <c r="D32" i="2"/>
  <c r="D31" i="2"/>
  <c r="D4" i="2"/>
</calcChain>
</file>

<file path=xl/sharedStrings.xml><?xml version="1.0" encoding="utf-8"?>
<sst xmlns="http://schemas.openxmlformats.org/spreadsheetml/2006/main" count="137" uniqueCount="133">
  <si>
    <t>Исполнение бюджета МО за 2023 год</t>
  </si>
  <si>
    <t>Уточненный бюджет МО  на 2024 год по состоянию на последнюю отчетную дату</t>
  </si>
  <si>
    <t>Темп уточненного плана к прошлому году, %</t>
  </si>
  <si>
    <t>Оценка исполнения бюджета МО в 2024 году</t>
  </si>
  <si>
    <t>Исполнение (год) к прошлому году, %</t>
  </si>
  <si>
    <t xml:space="preserve">Дефицит (-) / Профицит (+), тыс.руб. </t>
  </si>
  <si>
    <t>Наименование раздела, подраздела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</si>
  <si>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</si>
  <si>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</si>
  <si>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</si>
  <si>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</si>
  <si>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</si>
  <si>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</si>
  <si>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</si>
  <si>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Международные отношения и международное сотрудничество</t>
  </si>
  <si>
    <t>Резервные фонды</t>
  </si>
  <si>
    <t>Прикладные научные исследования в области общегосударственных вопросов</t>
  </si>
  <si>
    <t>Другие общегосударственные вопросы</t>
  </si>
  <si>
    <t>НАЦИОНАЛЬНАЯ ОБОРОНА</t>
  </si>
  <si>
    <t>Мобилизационная и вневойсковая  подготовка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</si>
  <si>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</si>
  <si>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</si>
  <si>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</si>
  <si>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</si>
  <si>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Миграционная политика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</si>
  <si>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</si>
  <si>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</si>
  <si>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</si>
  <si>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Воспроизводство минерально-сырьевой базы</t>
  </si>
  <si>
    <t>Сельское хозяйство и рыболовство</t>
  </si>
  <si>
    <t>Водное хозяйство</t>
  </si>
  <si>
    <t>Лесное хозяйство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</si>
  <si>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</si>
  <si>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</si>
  <si>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</si>
  <si>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</si>
  <si>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</si>
  <si>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</si>
  <si>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</si>
  <si>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</si>
  <si>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Прикладные научные исследования в области жилищно-коммунального хозяйства</t>
  </si>
  <si>
    <t>Другие вопросы в области жилищно-коммунального хозяйства</t>
  </si>
  <si>
    <t>ОХРАНА ОКРУЖАЮЩЕЙ СРЕДЫ</t>
  </si>
  <si>
    <t>Экологический контроль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</si>
  <si>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</si>
  <si>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</si>
  <si>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</si>
  <si>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</si>
  <si>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</si>
  <si>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</si>
  <si>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Среднее профессиональное образование</t>
  </si>
  <si>
    <t>Профессиональная подготовка, переподготовка и повышение квалификации</t>
  </si>
  <si>
    <t>Высшее образование</t>
  </si>
  <si>
    <t>Молодежная политика</t>
  </si>
  <si>
    <t>Прикладные научные исследования в области образования</t>
  </si>
  <si>
    <t>Другие вопросы в области образования</t>
  </si>
  <si>
    <t>КУЛЬТУРА, КИНЕМАТОГРАФИЯ</t>
  </si>
  <si>
    <t>Культура</t>
  </si>
  <si>
    <t>Кинематография</t>
  </si>
  <si>
    <t>Прикладные научные исследования в области культуры, кинематографии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</si>
  <si>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</si>
  <si>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</si>
  <si>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</si>
  <si>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</si>
  <si>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</si>
  <si>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</si>
  <si>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</si>
  <si>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</si>
  <si>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</si>
  <si>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</si>
  <si>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</si>
  <si>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</si>
  <si>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</si>
  <si>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</si>
  <si>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</si>
  <si>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</si>
  <si>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</si>
  <si>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Другие вопросы в области средств массовой информации</t>
  </si>
  <si>
    <t>ОБСЛУЖИВАНИЕ ГОСУДАРСТВЕННОГО И МУНИЦИПАЛЬНОГО ДОЛГА</t>
  </si>
  <si>
    <t>Обслуживание внутреннего долга</t>
  </si>
  <si>
    <t>Обслуживание  внешнего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</si>
  <si>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</si>
  <si>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</si>
  <si>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</si>
  <si>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 xml:space="preserve">Прочие межбюджетные трансферты </t>
  </si>
  <si>
    <t>Условно утвержденные расходы</t>
  </si>
  <si>
    <t>Оценка ожидамого исполнения бюджета муниципального образования  "Муниципальный округ Шарканский район Удмуртской Республики"  за 2024 год</t>
  </si>
  <si>
    <t>Уточненный бюджет МО  на 2024 год на 01.10.2024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</si>
  <si>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</si>
  <si>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</si>
  <si>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</si>
  <si>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Федерации, в том числе</t>
  </si>
  <si>
    <t>Дотации бюджетам городских (муниципальных) округов на выравнивание бюджетной обеспеченности</t>
  </si>
  <si>
    <t>Дотации бюджетам городских (муниципальных) округов на поддержку мер по обеспечению сбалансированности бюджетов</t>
  </si>
  <si>
    <t>Прочие дотации бюджетам городских округов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</si>
  <si>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</si>
  <si>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</si>
  <si>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</si>
  <si>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Прочие безвозмездные поступления от других бюджетов бюджетной системы</t>
  </si>
  <si>
    <t>БЕЗВОЗМЕЗДНЫЕ ПОСТУПЛЕНИЯ ОТ ГОСУДАРСТВЕННЫХ (МУНИЦИПАЛЬНЫХ) ОРГАНИЗАЦИЙ</t>
  </si>
  <si>
    <t>БЕЗВОЗМЕЗДНЫЕ ПОСТУПЛЕНИЯ ОТ НЕГОСУДАРСТВЕННЫХ ОРГАНИЗАЦИЙ</t>
  </si>
  <si>
    <t>ПРОЧИЕ БЕЗВОЗМЕЗДНЫЕ ПОСТУПЛЕНИЯ</t>
  </si>
  <si>
    <t>ДОХОДЫ ОТ ВОЗВРАТА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</si>
  <si>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</si>
  <si>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Наименование доходов</t>
  </si>
  <si>
    <t>ИТОГО ДОХОДОВ</t>
  </si>
  <si>
    <t>НАЛОГОВЫЕ И НЕНАЛОГОВЫЕ ДОХОДЫ</t>
  </si>
  <si>
    <t>Налог на доходы физических лиц</t>
  </si>
  <si>
    <t>Акцизы по подакцизным товарам (продукции), производимым на территории РФ, в т.ч.:</t>
  </si>
  <si>
    <t>доходы от уплаты акцизов на нефтепродукты</t>
  </si>
  <si>
    <t>Упрощенная система налгообложения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</si>
  <si>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</si>
  <si>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</si>
  <si>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</si>
  <si>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</si>
  <si>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ГОСУДАРСТВЕННАЯ ПОШЛИНА</t>
  </si>
  <si>
    <t>ПРОЧИЕ НАЛОГОВЫЕ ДОХОДЫ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</si>
  <si>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</si>
  <si>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</si>
  <si>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</si>
  <si>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</si>
  <si>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</si>
  <si>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</si>
  <si>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</si>
  <si>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</si>
  <si>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</si>
  <si>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</si>
  <si>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</si>
  <si>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</si>
  <si>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</si>
  <si>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</si>
  <si>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ШТРАФЫ, САНКЦИИ, ВОЗМЕЩЕНИЕ УЩЕРБА</t>
  </si>
  <si>
    <t>ИТОГО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</si>
</sst>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 Cyr"/>
      <family val="1"/>
      <charset val="204"/>
    </font>
    <font>
      <sz val="12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sz val="11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sz val="12"/>
      <name val="PT Astra Serif"/>
      <family val="1"/>
      <charset val="204"/>
    </font>
    <font>
      <sz val="11"/>
      <name val="PT Astra Serif"/>
      <family val="1"/>
      <charset val="204"/>
    </font>
    <font>
      <b/>
      <sz val="11"/>
      <color theme="1"/>
      <name val="PT Astra Serif"/>
      <family val="1"/>
      <charset val="204"/>
    </font>
    <font>
      <b/>
      <sz val="12"/>
      <name val="PT Astra Serif"/>
      <family val="1"/>
      <charset val="204"/>
    </font>
    <font>
      <sz val="11"/>
      <color rgb="FF000000"/>
      <name val="PT Astra Serif"/>
      <family val="1"/>
      <charset val="204"/>
    </font>
    <font>
      <b/>
      <sz val="11"/>
      <name val="PT Astra Serif"/>
      <family val="1"/>
      <charset val="204"/>
    </font>
    <font>
      <sz val="12"/>
      <color theme="1"/>
      <name val="PT Astra Serif"/>
      <family val="1"/>
      <charset val="204"/>
    </font>
    <font>
      <b/>
      <sz val="14"/>
      <color theme="1"/>
      <name val="PT Astra Serif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1F5F9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D9D9D9"/>
      </left>
      <right/>
      <top/>
      <bottom style="thin">
        <color rgb="FFD9D9D9"/>
      </bottom>
      <diagonal/>
    </border>
  </borders>
  <cellStyleXfs count="3">
    <xf numFmtId="0" fontId="0" fillId="0" borderId="0"/>
    <xf numFmtId="0" fontId="2" fillId="0" borderId="0"/>
    <xf numFmtId="4" fontId="5" fillId="3" borderId="3">
      <alignment horizontal="right" vertical="top" shrinkToFit="1"/>
    </xf>
  </cellStyleXfs>
  <cellXfs count="45">
    <xf numFmtId="0" fontId="0" fillId="0" borderId="0" xfId="0"/>
    <xf numFmtId="3" fontId="3" fillId="0" borderId="2" xfId="1" applyNumberFormat="1" applyFont="1" applyFill="1" applyBorder="1" applyAlignment="1" applyProtection="1">
      <alignment horizontal="center" vertical="center" wrapText="1"/>
      <protection locked="0"/>
    </xf>
    <xf numFmtId="3" fontId="4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0" xfId="0" applyFont="1"/>
    <xf numFmtId="3" fontId="8" fillId="0" borderId="2" xfId="1" applyNumberFormat="1" applyFont="1" applyFill="1" applyBorder="1" applyAlignment="1" applyProtection="1">
      <alignment horizontal="center" vertical="center" wrapText="1"/>
      <protection locked="0"/>
    </xf>
    <xf numFmtId="3" fontId="8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justify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3" fontId="11" fillId="0" borderId="2" xfId="1" applyNumberFormat="1" applyFont="1" applyFill="1" applyBorder="1" applyAlignment="1" applyProtection="1">
      <alignment horizontal="center" vertical="center" wrapText="1"/>
      <protection locked="0"/>
    </xf>
    <xf numFmtId="4" fontId="6" fillId="0" borderId="2" xfId="0" applyNumberFormat="1" applyFont="1" applyBorder="1" applyAlignment="1">
      <alignment horizontal="center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center" vertical="center" wrapText="1"/>
    </xf>
    <xf numFmtId="4" fontId="12" fillId="0" borderId="4" xfId="2" applyNumberFormat="1" applyFont="1" applyFill="1" applyBorder="1" applyAlignment="1" applyProtection="1">
      <alignment horizontal="center" vertical="center" shrinkToFit="1"/>
    </xf>
    <xf numFmtId="4" fontId="12" fillId="0" borderId="2" xfId="2" applyNumberFormat="1" applyFont="1" applyFill="1" applyBorder="1" applyAlignment="1" applyProtection="1">
      <alignment horizontal="center" vertical="center" shrinkToFit="1"/>
    </xf>
    <xf numFmtId="4" fontId="6" fillId="0" borderId="4" xfId="0" applyNumberFormat="1" applyFont="1" applyBorder="1" applyAlignment="1">
      <alignment horizontal="center" vertical="center" wrapText="1"/>
    </xf>
    <xf numFmtId="4" fontId="12" fillId="0" borderId="5" xfId="2" applyNumberFormat="1" applyFont="1" applyFill="1" applyBorder="1" applyAlignment="1" applyProtection="1">
      <alignment horizontal="center" vertical="center" shrinkToFit="1"/>
    </xf>
    <xf numFmtId="4" fontId="12" fillId="0" borderId="3" xfId="2" applyNumberFormat="1" applyFont="1" applyFill="1" applyAlignment="1" applyProtection="1">
      <alignment horizontal="center" vertical="center" shrinkToFit="1"/>
    </xf>
    <xf numFmtId="0" fontId="13" fillId="2" borderId="2" xfId="0" applyFont="1" applyFill="1" applyBorder="1" applyAlignment="1">
      <alignment horizontal="justify" vertical="center" wrapText="1"/>
    </xf>
    <xf numFmtId="0" fontId="9" fillId="2" borderId="2" xfId="0" applyFont="1" applyFill="1" applyBorder="1" applyAlignment="1">
      <alignment horizontal="justify" vertical="center" wrapText="1"/>
    </xf>
    <xf numFmtId="0" fontId="10" fillId="0" borderId="2" xfId="0" applyFont="1" applyBorder="1" applyAlignment="1">
      <alignment horizontal="left" vertical="center" wrapText="1"/>
    </xf>
    <xf numFmtId="4" fontId="9" fillId="2" borderId="2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6" fillId="4" borderId="2" xfId="0" applyFont="1" applyFill="1" applyBorder="1" applyAlignment="1">
      <alignment wrapText="1"/>
    </xf>
    <xf numFmtId="0" fontId="6" fillId="0" borderId="2" xfId="0" applyFont="1" applyBorder="1" applyAlignment="1">
      <alignment wrapText="1"/>
    </xf>
    <xf numFmtId="4" fontId="14" fillId="0" borderId="2" xfId="0" applyNumberFormat="1" applyFont="1" applyBorder="1" applyAlignment="1">
      <alignment horizontal="center" vertical="center" wrapText="1"/>
    </xf>
    <xf numFmtId="4" fontId="1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4" fontId="14" fillId="4" borderId="2" xfId="0" applyNumberFormat="1" applyFont="1" applyFill="1" applyBorder="1" applyAlignment="1">
      <alignment horizontal="center" vertical="center" wrapText="1"/>
    </xf>
    <xf numFmtId="3" fontId="8" fillId="4" borderId="2" xfId="1" applyNumberFormat="1" applyFont="1" applyFill="1" applyBorder="1" applyAlignment="1" applyProtection="1">
      <alignment horizontal="center" vertical="center" wrapText="1"/>
      <protection locked="0"/>
    </xf>
    <xf numFmtId="4" fontId="7" fillId="0" borderId="2" xfId="0" applyNumberFormat="1" applyFont="1" applyFill="1" applyBorder="1" applyAlignment="1">
      <alignment horizontal="center" vertical="center" wrapText="1"/>
    </xf>
    <xf numFmtId="4" fontId="7" fillId="4" borderId="2" xfId="0" applyNumberFormat="1" applyFont="1" applyFill="1" applyBorder="1" applyAlignment="1">
      <alignment horizontal="center" vertical="center" wrapText="1"/>
    </xf>
    <xf numFmtId="3" fontId="11" fillId="4" borderId="2" xfId="1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>
      <alignment wrapText="1"/>
    </xf>
    <xf numFmtId="0" fontId="7" fillId="5" borderId="0" xfId="0" applyFont="1" applyFill="1" applyAlignment="1">
      <alignment horizontal="center"/>
    </xf>
    <xf numFmtId="0" fontId="11" fillId="5" borderId="2" xfId="0" applyFont="1" applyFill="1" applyBorder="1" applyAlignment="1">
      <alignment horizontal="justify" vertical="center" wrapText="1"/>
    </xf>
    <xf numFmtId="4" fontId="11" fillId="5" borderId="2" xfId="0" applyNumberFormat="1" applyFont="1" applyFill="1" applyBorder="1" applyAlignment="1">
      <alignment horizontal="center" vertical="center" wrapText="1"/>
    </xf>
    <xf numFmtId="3" fontId="11" fillId="5" borderId="2" xfId="1" applyNumberFormat="1" applyFont="1" applyFill="1" applyBorder="1" applyAlignment="1" applyProtection="1">
      <alignment horizontal="center" vertical="center" wrapText="1"/>
      <protection locked="0"/>
    </xf>
    <xf numFmtId="0" fontId="10" fillId="5" borderId="2" xfId="0" applyFont="1" applyFill="1" applyBorder="1" applyAlignment="1">
      <alignment horizontal="justify" vertical="center" wrapText="1"/>
    </xf>
    <xf numFmtId="0" fontId="10" fillId="5" borderId="2" xfId="0" applyFont="1" applyFill="1" applyBorder="1"/>
    <xf numFmtId="4" fontId="10" fillId="5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15" fillId="0" borderId="0" xfId="0" applyFont="1" applyAlignment="1">
      <alignment horizontal="center" wrapText="1"/>
    </xf>
  </cellXfs>
  <cellStyles count="3">
    <cellStyle name="ex68" xfId="2"/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8"/>
  <sheetViews>
    <sheetView tabSelected="1" workbookViewId="0">
      <selection activeCell="H10" sqref="H10"/>
    </sheetView>
  </sheetViews>
  <sheetFormatPr defaultRowHeight="15" x14ac:dyDescent="0.25"/>
  <cols>
    <col min="1" max="1" width="44.28515625" style="3" customWidth="1"/>
    <col min="2" max="6" width="19.140625" style="3" customWidth="1"/>
    <col min="7" max="16384" width="9.140625" style="3"/>
  </cols>
  <sheetData>
    <row r="1" spans="1:6" ht="38.25" customHeight="1" x14ac:dyDescent="0.3">
      <c r="A1" s="44" t="s">
        <v>86</v>
      </c>
      <c r="B1" s="44"/>
      <c r="C1" s="44"/>
      <c r="D1" s="44"/>
      <c r="E1" s="44"/>
      <c r="F1" s="44"/>
    </row>
    <row r="2" spans="1:6" x14ac:dyDescent="0.25">
      <c r="A2" s="43"/>
      <c r="B2" s="43"/>
      <c r="C2" s="43"/>
      <c r="D2" s="43"/>
      <c r="E2" s="43"/>
      <c r="F2" s="43"/>
    </row>
    <row r="3" spans="1:6" ht="94.5" x14ac:dyDescent="0.25">
      <c r="A3" s="42" t="s">
        <v>104</v>
      </c>
      <c r="B3" s="1" t="s">
        <v>0</v>
      </c>
      <c r="C3" s="2" t="s">
        <v>1</v>
      </c>
      <c r="D3" s="2" t="s">
        <v>2</v>
      </c>
      <c r="E3" s="2" t="s">
        <v>3</v>
      </c>
      <c r="F3" s="2" t="s">
        <v>4</v>
      </c>
    </row>
    <row r="4" spans="1:6" ht="30" x14ac:dyDescent="0.25">
      <c r="A4" s="25" t="s">
        <v>106</v>
      </c>
      <c r="B4" s="8">
        <f>B5+B6+B8+B9+B10+B11+B12+B13+B15+B23+B24+B25+B29+B30+B14</f>
        <v>305862.5</v>
      </c>
      <c r="C4" s="8">
        <f>C5+C6+C8+C9+C10+C11+C12+C13+C15+C23+C24+C25+C29+C30+C14</f>
        <v>315487.67000000004</v>
      </c>
      <c r="D4" s="9">
        <f>IF(B4=0,0,C4/B4*100)</f>
        <v>103.14689443786015</v>
      </c>
      <c r="E4" s="8">
        <f>E5+E6+E8+E9+E10+E11+E12+E13+E15+E23+E24+E25+E29+E30+E14</f>
        <v>345975.17000000004</v>
      </c>
      <c r="F4" s="9">
        <f t="shared" ref="F4:F45" si="0">IF(B4=0,0,E4/B4*100)</f>
        <v>113.11460868854471</v>
      </c>
    </row>
    <row r="5" spans="1:6" ht="15.75" x14ac:dyDescent="0.25">
      <c r="A5" s="25" t="s">
        <v>107</v>
      </c>
      <c r="B5" s="26">
        <v>180762</v>
      </c>
      <c r="C5" s="26">
        <v>208298</v>
      </c>
      <c r="D5" s="4">
        <f t="shared" ref="D5:D45" si="1">IF(B5=0,0,C5/B5*100)</f>
        <v>115.23329018267114</v>
      </c>
      <c r="E5" s="27">
        <v>219749.2</v>
      </c>
      <c r="F5" s="4">
        <f t="shared" si="0"/>
        <v>121.56824996404112</v>
      </c>
    </row>
    <row r="6" spans="1:6" ht="45" x14ac:dyDescent="0.25">
      <c r="A6" s="25" t="s">
        <v>108</v>
      </c>
      <c r="B6" s="26">
        <v>36274</v>
      </c>
      <c r="C6" s="26">
        <v>31899.9</v>
      </c>
      <c r="D6" s="4">
        <f t="shared" si="1"/>
        <v>87.941500799470703</v>
      </c>
      <c r="E6" s="27">
        <v>37305</v>
      </c>
      <c r="F6" s="4">
        <f t="shared" si="0"/>
        <v>102.84225616143794</v>
      </c>
    </row>
    <row r="7" spans="1:6" ht="30" x14ac:dyDescent="0.25">
      <c r="A7" s="25" t="s">
        <v>109</v>
      </c>
      <c r="B7" s="26">
        <v>36274</v>
      </c>
      <c r="C7" s="26">
        <v>31899.9</v>
      </c>
      <c r="D7" s="4">
        <f t="shared" si="1"/>
        <v>87.941500799470703</v>
      </c>
      <c r="E7" s="27">
        <v>37305</v>
      </c>
      <c r="F7" s="4">
        <f t="shared" si="0"/>
        <v>102.84225616143794</v>
      </c>
    </row>
    <row r="8" spans="1:6" ht="15.75" x14ac:dyDescent="0.25">
      <c r="A8" s="25" t="s">
        <v>110</v>
      </c>
      <c r="B8" s="26">
        <v>1657</v>
      </c>
      <c r="C8" s="26">
        <v>9309</v>
      </c>
      <c r="D8" s="4">
        <f t="shared" si="1"/>
        <v>561.79843089921542</v>
      </c>
      <c r="E8" s="27">
        <v>13644.9</v>
      </c>
      <c r="F8" s="4">
        <f t="shared" si="0"/>
        <v>823.47012673506333</v>
      </c>
    </row>
    <row r="9" spans="1:6" ht="15.75" x14ac:dyDescent="0.25">
      <c r="A9" s="25" t="s">
        <v>111</v>
      </c>
      <c r="B9" s="26">
        <v>7103</v>
      </c>
      <c r="C9" s="26">
        <v>6518</v>
      </c>
      <c r="D9" s="4">
        <f t="shared" si="1"/>
        <v>91.764043361959736</v>
      </c>
      <c r="E9" s="27">
        <v>4200</v>
      </c>
      <c r="F9" s="4">
        <f t="shared" si="0"/>
        <v>59.129945093622418</v>
      </c>
    </row>
    <row r="10" spans="1:6" ht="30" x14ac:dyDescent="0.25">
      <c r="A10" s="28" t="s">
        <v>112</v>
      </c>
      <c r="B10" s="26">
        <v>641</v>
      </c>
      <c r="C10" s="26">
        <v>1454</v>
      </c>
      <c r="D10" s="4">
        <f t="shared" si="1"/>
        <v>226.8330733229329</v>
      </c>
      <c r="E10" s="27">
        <v>2800</v>
      </c>
      <c r="F10" s="4">
        <f t="shared" si="0"/>
        <v>436.81747269890792</v>
      </c>
    </row>
    <row r="11" spans="1:6" ht="15.75" x14ac:dyDescent="0.25">
      <c r="A11" s="25" t="s">
        <v>113</v>
      </c>
      <c r="B11" s="26">
        <v>3488</v>
      </c>
      <c r="C11" s="26">
        <v>3657</v>
      </c>
      <c r="D11" s="4">
        <f t="shared" si="1"/>
        <v>104.84518348623853</v>
      </c>
      <c r="E11" s="27">
        <v>3018</v>
      </c>
      <c r="F11" s="4">
        <f t="shared" si="0"/>
        <v>86.525229357798167</v>
      </c>
    </row>
    <row r="12" spans="1:6" ht="15.75" x14ac:dyDescent="0.25">
      <c r="A12" s="25" t="s">
        <v>114</v>
      </c>
      <c r="B12" s="26">
        <v>14223</v>
      </c>
      <c r="C12" s="26">
        <v>16421</v>
      </c>
      <c r="D12" s="4">
        <f t="shared" si="1"/>
        <v>115.45384236799549</v>
      </c>
      <c r="E12" s="27">
        <v>16735</v>
      </c>
      <c r="F12" s="4">
        <f t="shared" si="0"/>
        <v>117.661534134852</v>
      </c>
    </row>
    <row r="13" spans="1:6" ht="15.75" x14ac:dyDescent="0.25">
      <c r="A13" s="25" t="s">
        <v>115</v>
      </c>
      <c r="B13" s="26">
        <v>809</v>
      </c>
      <c r="C13" s="26">
        <v>617</v>
      </c>
      <c r="D13" s="4">
        <f>IF(B13=0,0,C13/B13*100)</f>
        <v>76.266996291718172</v>
      </c>
      <c r="E13" s="27">
        <v>950</v>
      </c>
      <c r="F13" s="4">
        <f t="shared" si="0"/>
        <v>117.42892459826946</v>
      </c>
    </row>
    <row r="14" spans="1:6" ht="15.75" x14ac:dyDescent="0.25">
      <c r="A14" s="24" t="s">
        <v>116</v>
      </c>
      <c r="B14" s="29">
        <v>3609.5</v>
      </c>
      <c r="C14" s="29">
        <v>2952</v>
      </c>
      <c r="D14" s="30">
        <f>IF(B14=0,0,C14/B14*100)</f>
        <v>81.784180634436893</v>
      </c>
      <c r="E14" s="29">
        <v>3652</v>
      </c>
      <c r="F14" s="30">
        <f>IF(B14=0,0,E14/B14*100)</f>
        <v>101.1774484000554</v>
      </c>
    </row>
    <row r="15" spans="1:6" ht="60" x14ac:dyDescent="0.25">
      <c r="A15" s="25" t="s">
        <v>117</v>
      </c>
      <c r="B15" s="8">
        <f>B16+B17+B18+B19+B20+B21+B22</f>
        <v>12731</v>
      </c>
      <c r="C15" s="8">
        <f>C16+C17+C18+C19+C20+C21+C22</f>
        <v>11662</v>
      </c>
      <c r="D15" s="9">
        <f t="shared" si="1"/>
        <v>91.603173356374199</v>
      </c>
      <c r="E15" s="31">
        <f>E16+E17+E18+E19+E20+E21+E22</f>
        <v>12436</v>
      </c>
      <c r="F15" s="9">
        <f t="shared" si="0"/>
        <v>97.682821459429732</v>
      </c>
    </row>
    <row r="16" spans="1:6" ht="75" hidden="1" x14ac:dyDescent="0.25">
      <c r="A16" s="25" t="s">
        <v>118</v>
      </c>
      <c r="B16" s="26"/>
      <c r="C16" s="26"/>
      <c r="D16" s="4">
        <f t="shared" si="1"/>
        <v>0</v>
      </c>
      <c r="E16" s="27"/>
      <c r="F16" s="4">
        <f t="shared" si="0"/>
        <v>0</v>
      </c>
    </row>
    <row r="17" spans="1:6" ht="105.75" hidden="1" customHeight="1" x14ac:dyDescent="0.25">
      <c r="A17" s="25" t="s">
        <v>119</v>
      </c>
      <c r="B17" s="26">
        <v>11526</v>
      </c>
      <c r="C17" s="26">
        <v>10518</v>
      </c>
      <c r="D17" s="4">
        <f>IF(B17=0,0,C17/B17*100)</f>
        <v>91.254554919312852</v>
      </c>
      <c r="E17" s="27">
        <v>11100</v>
      </c>
      <c r="F17" s="4">
        <f t="shared" si="0"/>
        <v>96.304008328995323</v>
      </c>
    </row>
    <row r="18" spans="1:6" ht="105" hidden="1" x14ac:dyDescent="0.25">
      <c r="A18" s="25" t="s">
        <v>120</v>
      </c>
      <c r="B18" s="26">
        <v>402</v>
      </c>
      <c r="C18" s="26">
        <v>405</v>
      </c>
      <c r="D18" s="4">
        <f t="shared" si="1"/>
        <v>100.74626865671641</v>
      </c>
      <c r="E18" s="27">
        <v>600</v>
      </c>
      <c r="F18" s="4">
        <f t="shared" si="0"/>
        <v>149.25373134328359</v>
      </c>
    </row>
    <row r="19" spans="1:6" ht="90" hidden="1" x14ac:dyDescent="0.25">
      <c r="A19" s="25" t="s">
        <v>121</v>
      </c>
      <c r="B19" s="26"/>
      <c r="C19" s="26"/>
      <c r="D19" s="4">
        <f t="shared" si="1"/>
        <v>0</v>
      </c>
      <c r="E19" s="27">
        <v>2</v>
      </c>
      <c r="F19" s="4">
        <f t="shared" si="0"/>
        <v>0</v>
      </c>
    </row>
    <row r="20" spans="1:6" ht="45" hidden="1" x14ac:dyDescent="0.25">
      <c r="A20" s="25" t="s">
        <v>122</v>
      </c>
      <c r="B20" s="26">
        <v>656</v>
      </c>
      <c r="C20" s="26">
        <v>674</v>
      </c>
      <c r="D20" s="4">
        <f t="shared" si="1"/>
        <v>102.74390243902438</v>
      </c>
      <c r="E20" s="27">
        <v>704</v>
      </c>
      <c r="F20" s="4">
        <f t="shared" si="0"/>
        <v>107.31707317073172</v>
      </c>
    </row>
    <row r="21" spans="1:6" ht="75" hidden="1" x14ac:dyDescent="0.25">
      <c r="A21" s="25" t="s">
        <v>123</v>
      </c>
      <c r="B21" s="26"/>
      <c r="C21" s="26"/>
      <c r="D21" s="4">
        <f t="shared" si="1"/>
        <v>0</v>
      </c>
      <c r="E21" s="27"/>
      <c r="F21" s="4">
        <f t="shared" si="0"/>
        <v>0</v>
      </c>
    </row>
    <row r="22" spans="1:6" ht="105" hidden="1" x14ac:dyDescent="0.25">
      <c r="A22" s="25" t="s">
        <v>124</v>
      </c>
      <c r="B22" s="26">
        <v>147</v>
      </c>
      <c r="C22" s="26">
        <v>65</v>
      </c>
      <c r="D22" s="4">
        <f t="shared" si="1"/>
        <v>44.217687074829932</v>
      </c>
      <c r="E22" s="27">
        <v>30</v>
      </c>
      <c r="F22" s="4">
        <f t="shared" si="0"/>
        <v>20.408163265306122</v>
      </c>
    </row>
    <row r="23" spans="1:6" ht="30" x14ac:dyDescent="0.25">
      <c r="A23" s="25" t="s">
        <v>125</v>
      </c>
      <c r="B23" s="26">
        <v>399</v>
      </c>
      <c r="C23" s="26">
        <v>414.77</v>
      </c>
      <c r="D23" s="4">
        <f t="shared" si="1"/>
        <v>103.95238095238095</v>
      </c>
      <c r="E23" s="27">
        <v>414.77</v>
      </c>
      <c r="F23" s="4">
        <f t="shared" si="0"/>
        <v>103.95238095238095</v>
      </c>
    </row>
    <row r="24" spans="1:6" ht="45" x14ac:dyDescent="0.25">
      <c r="A24" s="25" t="s">
        <v>126</v>
      </c>
      <c r="B24" s="26">
        <v>14427</v>
      </c>
      <c r="C24" s="26">
        <v>11301.9</v>
      </c>
      <c r="D24" s="4">
        <f t="shared" si="1"/>
        <v>78.338531919317944</v>
      </c>
      <c r="E24" s="27">
        <v>14889.3</v>
      </c>
      <c r="F24" s="4">
        <f t="shared" si="0"/>
        <v>103.20440840091494</v>
      </c>
    </row>
    <row r="25" spans="1:6" ht="39" customHeight="1" x14ac:dyDescent="0.25">
      <c r="A25" s="25" t="s">
        <v>127</v>
      </c>
      <c r="B25" s="8">
        <f>B26+B27+B28</f>
        <v>17000</v>
      </c>
      <c r="C25" s="8">
        <f>C26+C27+C28</f>
        <v>1800</v>
      </c>
      <c r="D25" s="9">
        <f t="shared" si="1"/>
        <v>10.588235294117647</v>
      </c>
      <c r="E25" s="31">
        <f>E26+E27+E28</f>
        <v>4602</v>
      </c>
      <c r="F25" s="9">
        <f t="shared" si="0"/>
        <v>27.070588235294117</v>
      </c>
    </row>
    <row r="26" spans="1:6" ht="124.5" customHeight="1" x14ac:dyDescent="0.25">
      <c r="A26" s="25" t="s">
        <v>128</v>
      </c>
      <c r="B26" s="26">
        <v>12641</v>
      </c>
      <c r="C26" s="26">
        <v>1200</v>
      </c>
      <c r="D26" s="4">
        <f t="shared" si="1"/>
        <v>9.4929198639348158</v>
      </c>
      <c r="E26" s="27">
        <v>2802</v>
      </c>
      <c r="F26" s="4">
        <f t="shared" si="0"/>
        <v>22.165967882287791</v>
      </c>
    </row>
    <row r="27" spans="1:6" ht="60" x14ac:dyDescent="0.25">
      <c r="A27" s="28" t="s">
        <v>129</v>
      </c>
      <c r="B27" s="26">
        <v>4359</v>
      </c>
      <c r="C27" s="26">
        <v>600</v>
      </c>
      <c r="D27" s="4">
        <f t="shared" si="1"/>
        <v>13.764624913971094</v>
      </c>
      <c r="E27" s="27">
        <v>1800</v>
      </c>
      <c r="F27" s="4">
        <f t="shared" si="0"/>
        <v>41.293874741913285</v>
      </c>
    </row>
    <row r="28" spans="1:6" ht="75" hidden="1" x14ac:dyDescent="0.25">
      <c r="A28" s="25" t="s">
        <v>130</v>
      </c>
      <c r="B28" s="26"/>
      <c r="C28" s="26"/>
      <c r="D28" s="4">
        <f t="shared" si="1"/>
        <v>0</v>
      </c>
      <c r="E28" s="27"/>
      <c r="F28" s="4">
        <f t="shared" si="0"/>
        <v>0</v>
      </c>
    </row>
    <row r="29" spans="1:6" ht="30" x14ac:dyDescent="0.25">
      <c r="A29" s="25" t="s">
        <v>131</v>
      </c>
      <c r="B29" s="26">
        <v>2479</v>
      </c>
      <c r="C29" s="26">
        <v>1499</v>
      </c>
      <c r="D29" s="4">
        <f t="shared" si="1"/>
        <v>60.467930617184351</v>
      </c>
      <c r="E29" s="27">
        <v>2800</v>
      </c>
      <c r="F29" s="4">
        <f t="shared" si="0"/>
        <v>112.94876966518757</v>
      </c>
    </row>
    <row r="30" spans="1:6" ht="15.75" x14ac:dyDescent="0.25">
      <c r="A30" s="25" t="s">
        <v>88</v>
      </c>
      <c r="B30" s="26">
        <v>10260</v>
      </c>
      <c r="C30" s="26">
        <v>7684.1</v>
      </c>
      <c r="D30" s="4">
        <f t="shared" si="1"/>
        <v>74.893762183235864</v>
      </c>
      <c r="E30" s="27">
        <v>8779</v>
      </c>
      <c r="F30" s="4">
        <f t="shared" si="0"/>
        <v>85.565302144249515</v>
      </c>
    </row>
    <row r="31" spans="1:6" ht="15.75" x14ac:dyDescent="0.25">
      <c r="A31" s="24" t="s">
        <v>89</v>
      </c>
      <c r="B31" s="32">
        <f>B32+B41+B42+B43+B44+B45</f>
        <v>1138378.0399999998</v>
      </c>
      <c r="C31" s="32">
        <f>C32+C41+C42+C43+C44+C45</f>
        <v>1261096.0999999999</v>
      </c>
      <c r="D31" s="33">
        <f t="shared" si="1"/>
        <v>110.78007970006168</v>
      </c>
      <c r="E31" s="32">
        <f>E32+E41+E42+E43+E44+E45</f>
        <v>1289473.1560000002</v>
      </c>
      <c r="F31" s="33">
        <f t="shared" si="0"/>
        <v>113.27284177055985</v>
      </c>
    </row>
    <row r="32" spans="1:6" ht="45" x14ac:dyDescent="0.25">
      <c r="A32" s="25" t="s">
        <v>90</v>
      </c>
      <c r="B32" s="8">
        <f>B33+B37+B38+B39+B40</f>
        <v>1115196.6499999999</v>
      </c>
      <c r="C32" s="8">
        <f>C33+C37+C38+C39+C40</f>
        <v>1222140.8999999999</v>
      </c>
      <c r="D32" s="9">
        <f t="shared" si="1"/>
        <v>109.58972123885056</v>
      </c>
      <c r="E32" s="31">
        <f>E33+E37+E38+E39+E40</f>
        <v>1250438.2999999998</v>
      </c>
      <c r="F32" s="9">
        <f t="shared" si="0"/>
        <v>112.12715712515815</v>
      </c>
    </row>
    <row r="33" spans="1:6" ht="30" x14ac:dyDescent="0.25">
      <c r="A33" s="25" t="s">
        <v>91</v>
      </c>
      <c r="B33" s="8">
        <f>B34+B35+B36</f>
        <v>161437.72999999998</v>
      </c>
      <c r="C33" s="8">
        <f>C34+C35+C36</f>
        <v>168863</v>
      </c>
      <c r="D33" s="9">
        <f t="shared" si="1"/>
        <v>104.59946383041934</v>
      </c>
      <c r="E33" s="31">
        <f>E34+E35+E36</f>
        <v>197160.4</v>
      </c>
      <c r="F33" s="9">
        <f t="shared" si="0"/>
        <v>122.12783219882985</v>
      </c>
    </row>
    <row r="34" spans="1:6" ht="45" x14ac:dyDescent="0.25">
      <c r="A34" s="25" t="s">
        <v>92</v>
      </c>
      <c r="B34" s="26">
        <v>131203.71</v>
      </c>
      <c r="C34" s="26">
        <v>132529</v>
      </c>
      <c r="D34" s="4">
        <f t="shared" si="1"/>
        <v>101.01010101010101</v>
      </c>
      <c r="E34" s="27">
        <v>132529</v>
      </c>
      <c r="F34" s="4">
        <f t="shared" si="0"/>
        <v>101.01010101010101</v>
      </c>
    </row>
    <row r="35" spans="1:6" ht="60" x14ac:dyDescent="0.25">
      <c r="A35" s="25" t="s">
        <v>93</v>
      </c>
      <c r="B35" s="26">
        <v>25679.97</v>
      </c>
      <c r="C35" s="26">
        <v>31566.6</v>
      </c>
      <c r="D35" s="4">
        <f t="shared" si="1"/>
        <v>122.92304079794485</v>
      </c>
      <c r="E35" s="27">
        <v>59864</v>
      </c>
      <c r="F35" s="4">
        <f t="shared" si="0"/>
        <v>233.11553712874274</v>
      </c>
    </row>
    <row r="36" spans="1:6" ht="30" x14ac:dyDescent="0.25">
      <c r="A36" s="25" t="s">
        <v>94</v>
      </c>
      <c r="B36" s="26">
        <v>4554.05</v>
      </c>
      <c r="C36" s="26">
        <v>4767.3999999999996</v>
      </c>
      <c r="D36" s="4">
        <f t="shared" si="1"/>
        <v>104.68484096573378</v>
      </c>
      <c r="E36" s="27">
        <v>4767.3999999999996</v>
      </c>
      <c r="F36" s="4">
        <f>IF(B36=0,0,E36/B36*100)</f>
        <v>104.68484096573378</v>
      </c>
    </row>
    <row r="37" spans="1:6" ht="45" x14ac:dyDescent="0.25">
      <c r="A37" s="25" t="s">
        <v>95</v>
      </c>
      <c r="B37" s="26">
        <v>372363.86</v>
      </c>
      <c r="C37" s="26">
        <v>413334.9</v>
      </c>
      <c r="D37" s="4">
        <f t="shared" si="1"/>
        <v>111.00295823552801</v>
      </c>
      <c r="E37" s="27">
        <v>413334.9</v>
      </c>
      <c r="F37" s="4">
        <f t="shared" si="0"/>
        <v>111.00295823552801</v>
      </c>
    </row>
    <row r="38" spans="1:6" ht="30" x14ac:dyDescent="0.25">
      <c r="A38" s="25" t="s">
        <v>96</v>
      </c>
      <c r="B38" s="26">
        <v>458335.86</v>
      </c>
      <c r="C38" s="26">
        <v>487927.1</v>
      </c>
      <c r="D38" s="4">
        <f t="shared" si="1"/>
        <v>106.45623495399204</v>
      </c>
      <c r="E38" s="27">
        <v>487927.1</v>
      </c>
      <c r="F38" s="4">
        <f t="shared" si="0"/>
        <v>106.45623495399204</v>
      </c>
    </row>
    <row r="39" spans="1:6" ht="15.75" x14ac:dyDescent="0.25">
      <c r="A39" s="25" t="s">
        <v>97</v>
      </c>
      <c r="B39" s="26">
        <v>123059.2</v>
      </c>
      <c r="C39" s="26">
        <v>152015.9</v>
      </c>
      <c r="D39" s="4">
        <f t="shared" si="1"/>
        <v>123.53070717183274</v>
      </c>
      <c r="E39" s="27">
        <v>152015.9</v>
      </c>
      <c r="F39" s="4">
        <f t="shared" si="0"/>
        <v>123.53070717183274</v>
      </c>
    </row>
    <row r="40" spans="1:6" ht="30" x14ac:dyDescent="0.25">
      <c r="A40" s="25" t="s">
        <v>98</v>
      </c>
      <c r="B40" s="26"/>
      <c r="C40" s="26"/>
      <c r="D40" s="4">
        <f t="shared" si="1"/>
        <v>0</v>
      </c>
      <c r="E40" s="27"/>
      <c r="F40" s="4">
        <f t="shared" si="0"/>
        <v>0</v>
      </c>
    </row>
    <row r="41" spans="1:6" ht="45" x14ac:dyDescent="0.25">
      <c r="A41" s="25" t="s">
        <v>99</v>
      </c>
      <c r="B41" s="26">
        <v>15.74</v>
      </c>
      <c r="C41" s="26"/>
      <c r="D41" s="4">
        <f>IF(B41=0,0,C41/B41*100)</f>
        <v>0</v>
      </c>
      <c r="E41" s="27">
        <v>2.2559999999999998</v>
      </c>
      <c r="F41" s="4">
        <f t="shared" si="0"/>
        <v>14.332909783989834</v>
      </c>
    </row>
    <row r="42" spans="1:6" ht="30" x14ac:dyDescent="0.25">
      <c r="A42" s="25" t="s">
        <v>100</v>
      </c>
      <c r="B42" s="26">
        <v>24999.64</v>
      </c>
      <c r="C42" s="26">
        <v>38917.699999999997</v>
      </c>
      <c r="D42" s="4">
        <f t="shared" si="1"/>
        <v>155.67304169180036</v>
      </c>
      <c r="E42" s="27">
        <v>38953.599999999999</v>
      </c>
      <c r="F42" s="4">
        <f t="shared" si="0"/>
        <v>155.81664375967014</v>
      </c>
    </row>
    <row r="43" spans="1:6" ht="30" x14ac:dyDescent="0.25">
      <c r="A43" s="25" t="s">
        <v>101</v>
      </c>
      <c r="B43" s="26"/>
      <c r="C43" s="26">
        <v>37.5</v>
      </c>
      <c r="D43" s="4">
        <f t="shared" si="1"/>
        <v>0</v>
      </c>
      <c r="E43" s="27">
        <v>156.6</v>
      </c>
      <c r="F43" s="4">
        <f t="shared" si="0"/>
        <v>0</v>
      </c>
    </row>
    <row r="44" spans="1:6" ht="75" x14ac:dyDescent="0.25">
      <c r="A44" s="34" t="s">
        <v>102</v>
      </c>
      <c r="B44" s="27">
        <v>342.19</v>
      </c>
      <c r="C44" s="27"/>
      <c r="D44" s="4">
        <f>IF(B44=0,0,C44/B44*100)</f>
        <v>0</v>
      </c>
      <c r="E44" s="27">
        <v>3773.6</v>
      </c>
      <c r="F44" s="4">
        <f>IF(B44=0,0,E44/B44*100)</f>
        <v>1102.7791577778426</v>
      </c>
    </row>
    <row r="45" spans="1:6" ht="66" customHeight="1" x14ac:dyDescent="0.25">
      <c r="A45" s="25" t="s">
        <v>103</v>
      </c>
      <c r="B45" s="26">
        <v>-2176.1799999999998</v>
      </c>
      <c r="C45" s="26"/>
      <c r="D45" s="4">
        <f t="shared" si="1"/>
        <v>0</v>
      </c>
      <c r="E45" s="27">
        <v>-3851.2</v>
      </c>
      <c r="F45" s="4">
        <f t="shared" si="0"/>
        <v>176.970655000965</v>
      </c>
    </row>
    <row r="46" spans="1:6" ht="15.75" x14ac:dyDescent="0.25">
      <c r="A46" s="35" t="s">
        <v>105</v>
      </c>
      <c r="B46" s="35">
        <v>1444240.54</v>
      </c>
      <c r="C46" s="35">
        <v>1576583.77</v>
      </c>
      <c r="D46" s="35">
        <v>109</v>
      </c>
      <c r="E46" s="35">
        <v>1635448.33</v>
      </c>
      <c r="F46" s="35">
        <v>113</v>
      </c>
    </row>
    <row r="47" spans="1:6" ht="78.75" x14ac:dyDescent="0.25">
      <c r="A47" s="7" t="s">
        <v>6</v>
      </c>
      <c r="B47" s="4" t="s">
        <v>0</v>
      </c>
      <c r="C47" s="4" t="s">
        <v>87</v>
      </c>
      <c r="D47" s="4" t="s">
        <v>2</v>
      </c>
      <c r="E47" s="5" t="s">
        <v>3</v>
      </c>
      <c r="F47" s="4" t="s">
        <v>4</v>
      </c>
    </row>
    <row r="48" spans="1:6" ht="28.5" x14ac:dyDescent="0.25">
      <c r="A48" s="6" t="s">
        <v>7</v>
      </c>
      <c r="B48" s="12">
        <f>SUM(B49:B58)</f>
        <v>98645.210200000001</v>
      </c>
      <c r="C48" s="12">
        <f>SUM(C49:C58)</f>
        <v>156424.6</v>
      </c>
      <c r="D48" s="9">
        <f t="shared" ref="D48:D86" si="2">IF(B48=0,0,C48/B48*100)</f>
        <v>158.57292987956956</v>
      </c>
      <c r="E48" s="13">
        <f>SUM(E49:E58)</f>
        <v>169252.90000000002</v>
      </c>
      <c r="F48" s="9">
        <f t="shared" ref="F48:F86" si="3">IF(B48=0,0,E48/B48*100)</f>
        <v>171.57741329441663</v>
      </c>
    </row>
    <row r="49" spans="1:6" ht="45" x14ac:dyDescent="0.25">
      <c r="A49" s="7" t="s">
        <v>8</v>
      </c>
      <c r="B49" s="14">
        <v>2216.3670499999998</v>
      </c>
      <c r="C49" s="15">
        <v>2694.1</v>
      </c>
      <c r="D49" s="4">
        <f t="shared" si="2"/>
        <v>121.55477586620862</v>
      </c>
      <c r="E49" s="11">
        <v>2800.2</v>
      </c>
      <c r="F49" s="4">
        <f t="shared" si="3"/>
        <v>126.34188908375985</v>
      </c>
    </row>
    <row r="50" spans="1:6" ht="75" x14ac:dyDescent="0.25">
      <c r="A50" s="7" t="s">
        <v>9</v>
      </c>
      <c r="B50" s="14">
        <v>1724.8956599999999</v>
      </c>
      <c r="C50" s="15">
        <v>2288.9</v>
      </c>
      <c r="D50" s="4">
        <f t="shared" si="2"/>
        <v>132.69788156345643</v>
      </c>
      <c r="E50" s="11">
        <v>2350.6</v>
      </c>
      <c r="F50" s="4">
        <f t="shared" si="3"/>
        <v>136.27490952119388</v>
      </c>
    </row>
    <row r="51" spans="1:6" ht="75" x14ac:dyDescent="0.25">
      <c r="A51" s="7" t="s">
        <v>10</v>
      </c>
      <c r="B51" s="14">
        <v>49425.439709999999</v>
      </c>
      <c r="C51" s="15">
        <v>60623.7</v>
      </c>
      <c r="D51" s="4">
        <f t="shared" si="2"/>
        <v>122.65687539798319</v>
      </c>
      <c r="E51" s="11">
        <v>69900</v>
      </c>
      <c r="F51" s="4">
        <f t="shared" si="3"/>
        <v>141.42514545168018</v>
      </c>
    </row>
    <row r="52" spans="1:6" ht="15.75" x14ac:dyDescent="0.25">
      <c r="A52" s="7" t="s">
        <v>11</v>
      </c>
      <c r="B52" s="16">
        <v>4.3</v>
      </c>
      <c r="C52" s="15">
        <v>7.6</v>
      </c>
      <c r="D52" s="4">
        <f t="shared" si="2"/>
        <v>176.74418604651163</v>
      </c>
      <c r="E52" s="11">
        <v>7.6</v>
      </c>
      <c r="F52" s="4">
        <f t="shared" si="3"/>
        <v>176.74418604651163</v>
      </c>
    </row>
    <row r="53" spans="1:6" ht="60" x14ac:dyDescent="0.25">
      <c r="A53" s="7" t="s">
        <v>12</v>
      </c>
      <c r="B53" s="17">
        <v>6343.1940300000006</v>
      </c>
      <c r="C53" s="15">
        <v>7764.3</v>
      </c>
      <c r="D53" s="4">
        <f t="shared" si="2"/>
        <v>122.4036339307754</v>
      </c>
      <c r="E53" s="11">
        <v>8564.2999999999993</v>
      </c>
      <c r="F53" s="4">
        <f t="shared" si="3"/>
        <v>135.01557668731755</v>
      </c>
    </row>
    <row r="54" spans="1:6" ht="30" x14ac:dyDescent="0.25">
      <c r="A54" s="7" t="s">
        <v>13</v>
      </c>
      <c r="B54" s="10">
        <v>0</v>
      </c>
      <c r="C54" s="10">
        <v>0</v>
      </c>
      <c r="D54" s="4">
        <f t="shared" si="2"/>
        <v>0</v>
      </c>
      <c r="E54" s="11">
        <v>0</v>
      </c>
      <c r="F54" s="4">
        <f t="shared" si="3"/>
        <v>0</v>
      </c>
    </row>
    <row r="55" spans="1:6" ht="30" x14ac:dyDescent="0.25">
      <c r="A55" s="7" t="s">
        <v>14</v>
      </c>
      <c r="B55" s="10">
        <v>0</v>
      </c>
      <c r="C55" s="10">
        <v>0</v>
      </c>
      <c r="D55" s="4">
        <f t="shared" si="2"/>
        <v>0</v>
      </c>
      <c r="E55" s="11">
        <v>0</v>
      </c>
      <c r="F55" s="4">
        <f t="shared" si="3"/>
        <v>0</v>
      </c>
    </row>
    <row r="56" spans="1:6" ht="15.75" x14ac:dyDescent="0.25">
      <c r="A56" s="7" t="s">
        <v>15</v>
      </c>
      <c r="B56" s="10">
        <v>0</v>
      </c>
      <c r="C56" s="10">
        <v>306.60000000000002</v>
      </c>
      <c r="D56" s="4">
        <f t="shared" si="2"/>
        <v>0</v>
      </c>
      <c r="E56" s="11">
        <v>0</v>
      </c>
      <c r="F56" s="4">
        <f t="shared" si="3"/>
        <v>0</v>
      </c>
    </row>
    <row r="57" spans="1:6" ht="30" x14ac:dyDescent="0.25">
      <c r="A57" s="7" t="s">
        <v>16</v>
      </c>
      <c r="B57" s="10">
        <v>0</v>
      </c>
      <c r="C57" s="10">
        <v>0</v>
      </c>
      <c r="D57" s="4">
        <f t="shared" si="2"/>
        <v>0</v>
      </c>
      <c r="E57" s="11">
        <v>0</v>
      </c>
      <c r="F57" s="4">
        <f t="shared" si="3"/>
        <v>0</v>
      </c>
    </row>
    <row r="58" spans="1:6" ht="15.75" x14ac:dyDescent="0.25">
      <c r="A58" s="7" t="s">
        <v>17</v>
      </c>
      <c r="B58" s="18">
        <v>38931.013749999998</v>
      </c>
      <c r="C58" s="10">
        <v>82739.399999999994</v>
      </c>
      <c r="D58" s="4">
        <f t="shared" si="2"/>
        <v>212.52824427157381</v>
      </c>
      <c r="E58" s="11">
        <v>85630.2</v>
      </c>
      <c r="F58" s="4">
        <f t="shared" si="3"/>
        <v>219.9536866670984</v>
      </c>
    </row>
    <row r="59" spans="1:6" ht="15.75" x14ac:dyDescent="0.25">
      <c r="A59" s="19" t="s">
        <v>18</v>
      </c>
      <c r="B59" s="12">
        <f>B60</f>
        <v>1864.231</v>
      </c>
      <c r="C59" s="12">
        <f>C60</f>
        <v>2542.9</v>
      </c>
      <c r="D59" s="9">
        <f>IF(B59=0,0,C59/B59*100)</f>
        <v>136.40476958059381</v>
      </c>
      <c r="E59" s="13">
        <f>E60</f>
        <v>2542.9</v>
      </c>
      <c r="F59" s="9">
        <f t="shared" si="3"/>
        <v>136.40476958059381</v>
      </c>
    </row>
    <row r="60" spans="1:6" ht="30" x14ac:dyDescent="0.25">
      <c r="A60" s="20" t="s">
        <v>19</v>
      </c>
      <c r="B60" s="10">
        <v>1864.231</v>
      </c>
      <c r="C60" s="10">
        <v>2542.9</v>
      </c>
      <c r="D60" s="4">
        <f t="shared" si="2"/>
        <v>136.40476958059381</v>
      </c>
      <c r="E60" s="11">
        <v>2542.9</v>
      </c>
      <c r="F60" s="4">
        <f t="shared" si="3"/>
        <v>136.40476958059381</v>
      </c>
    </row>
    <row r="61" spans="1:6" ht="42.75" x14ac:dyDescent="0.25">
      <c r="A61" s="21" t="s">
        <v>20</v>
      </c>
      <c r="B61" s="12">
        <f>SUM(B62:B66)</f>
        <v>4950.6381099999999</v>
      </c>
      <c r="C61" s="12">
        <f>SUM(C62:C66)</f>
        <v>8355.7000000000007</v>
      </c>
      <c r="D61" s="9">
        <f t="shared" si="2"/>
        <v>168.78026255084117</v>
      </c>
      <c r="E61" s="13">
        <f>SUM(E62:E66)</f>
        <v>8512.5</v>
      </c>
      <c r="F61" s="9">
        <f t="shared" si="3"/>
        <v>171.94753102242007</v>
      </c>
    </row>
    <row r="62" spans="1:6" ht="15.75" x14ac:dyDescent="0.25">
      <c r="A62" s="7" t="s">
        <v>21</v>
      </c>
      <c r="B62" s="10"/>
      <c r="C62" s="10"/>
      <c r="D62" s="4">
        <f t="shared" si="2"/>
        <v>0</v>
      </c>
      <c r="E62" s="11">
        <v>0</v>
      </c>
      <c r="F62" s="4">
        <f t="shared" si="3"/>
        <v>0</v>
      </c>
    </row>
    <row r="63" spans="1:6" ht="60" x14ac:dyDescent="0.25">
      <c r="A63" s="7" t="s">
        <v>22</v>
      </c>
      <c r="B63" s="10">
        <v>1.9</v>
      </c>
      <c r="C63" s="10">
        <v>0</v>
      </c>
      <c r="D63" s="4">
        <f t="shared" si="2"/>
        <v>0</v>
      </c>
      <c r="E63" s="11">
        <v>0</v>
      </c>
      <c r="F63" s="4">
        <f t="shared" si="3"/>
        <v>0</v>
      </c>
    </row>
    <row r="64" spans="1:6" ht="15.75" x14ac:dyDescent="0.25">
      <c r="A64" s="7" t="s">
        <v>23</v>
      </c>
      <c r="B64" s="10">
        <v>4911.9886100000003</v>
      </c>
      <c r="C64" s="10">
        <v>8293.5</v>
      </c>
      <c r="D64" s="4">
        <f t="shared" si="2"/>
        <v>168.84200389055869</v>
      </c>
      <c r="E64" s="11">
        <v>8450.2999999999993</v>
      </c>
      <c r="F64" s="4">
        <f t="shared" si="3"/>
        <v>172.03419370306722</v>
      </c>
    </row>
    <row r="65" spans="1:6" ht="15.75" x14ac:dyDescent="0.25">
      <c r="A65" s="7" t="s">
        <v>24</v>
      </c>
      <c r="B65" s="10"/>
      <c r="C65" s="10"/>
      <c r="D65" s="4">
        <f t="shared" si="2"/>
        <v>0</v>
      </c>
      <c r="E65" s="11">
        <v>0</v>
      </c>
      <c r="F65" s="4">
        <f t="shared" si="3"/>
        <v>0</v>
      </c>
    </row>
    <row r="66" spans="1:6" ht="45" x14ac:dyDescent="0.25">
      <c r="A66" s="7" t="s">
        <v>25</v>
      </c>
      <c r="B66" s="10">
        <v>36.749499999999998</v>
      </c>
      <c r="C66" s="10">
        <v>62.2</v>
      </c>
      <c r="D66" s="4">
        <f t="shared" si="2"/>
        <v>169.25400345582935</v>
      </c>
      <c r="E66" s="11">
        <v>62.2</v>
      </c>
      <c r="F66" s="4">
        <f t="shared" si="3"/>
        <v>169.25400345582935</v>
      </c>
    </row>
    <row r="67" spans="1:6" ht="15.75" x14ac:dyDescent="0.25">
      <c r="A67" s="6" t="s">
        <v>26</v>
      </c>
      <c r="B67" s="12">
        <f>SUM(B68:B76)</f>
        <v>129377.50804</v>
      </c>
      <c r="C67" s="12">
        <f>SUM(C68:C76)</f>
        <v>160770.1</v>
      </c>
      <c r="D67" s="9">
        <f t="shared" si="2"/>
        <v>124.26433499576623</v>
      </c>
      <c r="E67" s="13">
        <f>SUM(E68:E76)</f>
        <v>166823.1</v>
      </c>
      <c r="F67" s="9">
        <f t="shared" si="3"/>
        <v>128.94289164112115</v>
      </c>
    </row>
    <row r="68" spans="1:6" ht="15.75" x14ac:dyDescent="0.25">
      <c r="A68" s="7" t="s">
        <v>27</v>
      </c>
      <c r="B68" s="10"/>
      <c r="C68" s="10"/>
      <c r="D68" s="4">
        <f t="shared" si="2"/>
        <v>0</v>
      </c>
      <c r="E68" s="11">
        <v>0</v>
      </c>
      <c r="F68" s="4">
        <f t="shared" si="3"/>
        <v>0</v>
      </c>
    </row>
    <row r="69" spans="1:6" ht="30" x14ac:dyDescent="0.25">
      <c r="A69" s="7" t="s">
        <v>28</v>
      </c>
      <c r="B69" s="10"/>
      <c r="C69" s="10"/>
      <c r="D69" s="4">
        <f t="shared" si="2"/>
        <v>0</v>
      </c>
      <c r="E69" s="11">
        <v>0</v>
      </c>
      <c r="F69" s="4">
        <f t="shared" si="3"/>
        <v>0</v>
      </c>
    </row>
    <row r="70" spans="1:6" ht="15.75" x14ac:dyDescent="0.25">
      <c r="A70" s="7" t="s">
        <v>29</v>
      </c>
      <c r="B70" s="10">
        <v>1697.1945000000001</v>
      </c>
      <c r="C70" s="10">
        <v>1075.4000000000001</v>
      </c>
      <c r="D70" s="4">
        <f t="shared" si="2"/>
        <v>63.363391762110943</v>
      </c>
      <c r="E70" s="11">
        <v>1240.4000000000001</v>
      </c>
      <c r="F70" s="4">
        <f t="shared" si="3"/>
        <v>73.085318152987185</v>
      </c>
    </row>
    <row r="71" spans="1:6" ht="15.75" x14ac:dyDescent="0.25">
      <c r="A71" s="7" t="s">
        <v>30</v>
      </c>
      <c r="B71" s="10"/>
      <c r="C71" s="10"/>
      <c r="D71" s="4">
        <f t="shared" si="2"/>
        <v>0</v>
      </c>
      <c r="E71" s="11">
        <v>0</v>
      </c>
      <c r="F71" s="4">
        <f t="shared" si="3"/>
        <v>0</v>
      </c>
    </row>
    <row r="72" spans="1:6" ht="15.75" x14ac:dyDescent="0.25">
      <c r="A72" s="7" t="s">
        <v>31</v>
      </c>
      <c r="B72" s="10"/>
      <c r="C72" s="10"/>
      <c r="D72" s="4">
        <f t="shared" si="2"/>
        <v>0</v>
      </c>
      <c r="E72" s="11">
        <v>0</v>
      </c>
      <c r="F72" s="4">
        <f t="shared" si="3"/>
        <v>0</v>
      </c>
    </row>
    <row r="73" spans="1:6" ht="15.75" x14ac:dyDescent="0.25">
      <c r="A73" s="7" t="s">
        <v>32</v>
      </c>
      <c r="B73" s="10"/>
      <c r="C73" s="10"/>
      <c r="D73" s="4">
        <f t="shared" si="2"/>
        <v>0</v>
      </c>
      <c r="E73" s="11">
        <v>0</v>
      </c>
      <c r="F73" s="4">
        <f t="shared" si="3"/>
        <v>0</v>
      </c>
    </row>
    <row r="74" spans="1:6" ht="15.75" x14ac:dyDescent="0.25">
      <c r="A74" s="7" t="s">
        <v>33</v>
      </c>
      <c r="B74" s="10">
        <v>121304.47292</v>
      </c>
      <c r="C74" s="10">
        <v>152712.20000000001</v>
      </c>
      <c r="D74" s="4">
        <f t="shared" si="2"/>
        <v>125.89164795325671</v>
      </c>
      <c r="E74" s="11">
        <v>158600.20000000001</v>
      </c>
      <c r="F74" s="4">
        <f t="shared" si="3"/>
        <v>130.74554975775413</v>
      </c>
    </row>
    <row r="75" spans="1:6" ht="15.75" x14ac:dyDescent="0.25">
      <c r="A75" s="7" t="s">
        <v>34</v>
      </c>
      <c r="B75" s="10">
        <v>6085.5342199999996</v>
      </c>
      <c r="C75" s="10">
        <v>5989.5</v>
      </c>
      <c r="D75" s="4">
        <f t="shared" si="2"/>
        <v>98.421926218336182</v>
      </c>
      <c r="E75" s="11">
        <v>5989.5</v>
      </c>
      <c r="F75" s="4">
        <f t="shared" si="3"/>
        <v>98.421926218336182</v>
      </c>
    </row>
    <row r="76" spans="1:6" ht="30" x14ac:dyDescent="0.25">
      <c r="A76" s="7" t="s">
        <v>35</v>
      </c>
      <c r="B76" s="10">
        <v>290.3064</v>
      </c>
      <c r="C76" s="10">
        <v>993</v>
      </c>
      <c r="D76" s="4">
        <f t="shared" si="2"/>
        <v>342.05239705359583</v>
      </c>
      <c r="E76" s="11">
        <v>993</v>
      </c>
      <c r="F76" s="4">
        <f t="shared" si="3"/>
        <v>342.05239705359583</v>
      </c>
    </row>
    <row r="77" spans="1:6" ht="28.5" x14ac:dyDescent="0.25">
      <c r="A77" s="6" t="s">
        <v>36</v>
      </c>
      <c r="B77" s="12">
        <f>SUM(B78:B82)</f>
        <v>140859.36843999999</v>
      </c>
      <c r="C77" s="12">
        <f>SUM(C78:C82)</f>
        <v>60620.800000000003</v>
      </c>
      <c r="D77" s="9">
        <f t="shared" si="2"/>
        <v>43.036399120177684</v>
      </c>
      <c r="E77" s="13">
        <f>SUM(E78:E82)</f>
        <v>60989.4</v>
      </c>
      <c r="F77" s="9">
        <f t="shared" si="3"/>
        <v>43.298078555548017</v>
      </c>
    </row>
    <row r="78" spans="1:6" ht="15.75" x14ac:dyDescent="0.25">
      <c r="A78" s="7" t="s">
        <v>37</v>
      </c>
      <c r="B78" s="15">
        <v>59839.211109999997</v>
      </c>
      <c r="C78" s="15">
        <v>1075.4000000000001</v>
      </c>
      <c r="D78" s="4">
        <f t="shared" si="2"/>
        <v>1.7971493608482503</v>
      </c>
      <c r="E78" s="11">
        <v>1075.4000000000001</v>
      </c>
      <c r="F78" s="4">
        <f t="shared" si="3"/>
        <v>1.7971493608482503</v>
      </c>
    </row>
    <row r="79" spans="1:6" ht="15.75" x14ac:dyDescent="0.25">
      <c r="A79" s="7" t="s">
        <v>38</v>
      </c>
      <c r="B79" s="15">
        <v>70066.841670000009</v>
      </c>
      <c r="C79" s="15">
        <v>31662.2</v>
      </c>
      <c r="D79" s="4">
        <f t="shared" si="2"/>
        <v>45.188564583975769</v>
      </c>
      <c r="E79" s="11">
        <v>31662.2</v>
      </c>
      <c r="F79" s="4">
        <f t="shared" si="3"/>
        <v>45.188564583975769</v>
      </c>
    </row>
    <row r="80" spans="1:6" ht="15.75" x14ac:dyDescent="0.25">
      <c r="A80" s="7" t="s">
        <v>39</v>
      </c>
      <c r="B80" s="15">
        <v>10838.527789999998</v>
      </c>
      <c r="C80" s="15">
        <v>27712.2</v>
      </c>
      <c r="D80" s="4">
        <f t="shared" si="2"/>
        <v>255.68232639093509</v>
      </c>
      <c r="E80" s="11">
        <v>28080.799999999999</v>
      </c>
      <c r="F80" s="4">
        <f t="shared" si="3"/>
        <v>259.0831572707533</v>
      </c>
    </row>
    <row r="81" spans="1:6" ht="30" x14ac:dyDescent="0.25">
      <c r="A81" s="7" t="s">
        <v>40</v>
      </c>
      <c r="B81" s="10"/>
      <c r="C81" s="10"/>
      <c r="D81" s="4">
        <f t="shared" si="2"/>
        <v>0</v>
      </c>
      <c r="E81" s="11">
        <v>0</v>
      </c>
      <c r="F81" s="4">
        <f t="shared" si="3"/>
        <v>0</v>
      </c>
    </row>
    <row r="82" spans="1:6" ht="30" x14ac:dyDescent="0.25">
      <c r="A82" s="7" t="s">
        <v>41</v>
      </c>
      <c r="B82" s="10">
        <v>114.78787</v>
      </c>
      <c r="C82" s="10">
        <v>171</v>
      </c>
      <c r="D82" s="4">
        <f t="shared" si="2"/>
        <v>148.97044435095799</v>
      </c>
      <c r="E82" s="11">
        <v>171</v>
      </c>
      <c r="F82" s="4">
        <f t="shared" si="3"/>
        <v>148.97044435095799</v>
      </c>
    </row>
    <row r="83" spans="1:6" ht="15.75" x14ac:dyDescent="0.25">
      <c r="A83" s="6" t="s">
        <v>42</v>
      </c>
      <c r="B83" s="12">
        <f>SUM(B84:B86)</f>
        <v>780.38346000000001</v>
      </c>
      <c r="C83" s="12">
        <f>SUM(C84:C86)</f>
        <v>193148.79999999999</v>
      </c>
      <c r="D83" s="9">
        <f t="shared" si="2"/>
        <v>24750.498940610556</v>
      </c>
      <c r="E83" s="13">
        <f>SUM(E84:E86)</f>
        <v>193148.79999999999</v>
      </c>
      <c r="F83" s="9">
        <f t="shared" si="3"/>
        <v>24750.498940610556</v>
      </c>
    </row>
    <row r="84" spans="1:6" ht="15.75" x14ac:dyDescent="0.25">
      <c r="A84" s="7" t="s">
        <v>43</v>
      </c>
      <c r="B84" s="10"/>
      <c r="C84" s="10">
        <v>0</v>
      </c>
      <c r="D84" s="4">
        <f t="shared" si="2"/>
        <v>0</v>
      </c>
      <c r="E84" s="11">
        <v>0</v>
      </c>
      <c r="F84" s="4">
        <f t="shared" si="3"/>
        <v>0</v>
      </c>
    </row>
    <row r="85" spans="1:6" ht="30" x14ac:dyDescent="0.25">
      <c r="A85" s="7" t="s">
        <v>44</v>
      </c>
      <c r="B85" s="10"/>
      <c r="C85" s="11">
        <v>0</v>
      </c>
      <c r="D85" s="5">
        <f t="shared" si="2"/>
        <v>0</v>
      </c>
      <c r="E85" s="11">
        <v>0</v>
      </c>
      <c r="F85" s="5">
        <f t="shared" si="3"/>
        <v>0</v>
      </c>
    </row>
    <row r="86" spans="1:6" ht="30" x14ac:dyDescent="0.25">
      <c r="A86" s="7" t="s">
        <v>45</v>
      </c>
      <c r="B86" s="10">
        <v>780.38346000000001</v>
      </c>
      <c r="C86" s="11">
        <v>193148.79999999999</v>
      </c>
      <c r="D86" s="5">
        <f t="shared" si="2"/>
        <v>24750.498940610556</v>
      </c>
      <c r="E86" s="11">
        <v>193148.79999999999</v>
      </c>
      <c r="F86" s="5">
        <f t="shared" si="3"/>
        <v>24750.498940610556</v>
      </c>
    </row>
    <row r="87" spans="1:6" ht="15.75" x14ac:dyDescent="0.25">
      <c r="A87" s="6" t="s">
        <v>46</v>
      </c>
      <c r="B87" s="12">
        <f>SUM(B88:B96)</f>
        <v>692170.24176</v>
      </c>
      <c r="C87" s="12">
        <f>SUM(C88:C96)</f>
        <v>834573.10000000009</v>
      </c>
      <c r="D87" s="9">
        <f>IF(B87=0,0,C87/B87*100)</f>
        <v>120.57338637932607</v>
      </c>
      <c r="E87" s="13">
        <f>SUM(E88:E96)</f>
        <v>856764.10000000009</v>
      </c>
      <c r="F87" s="9">
        <f>IF(B87=0,0,E87/B87*100)</f>
        <v>123.77938956483925</v>
      </c>
    </row>
    <row r="88" spans="1:6" ht="15.75" x14ac:dyDescent="0.25">
      <c r="A88" s="7" t="s">
        <v>47</v>
      </c>
      <c r="B88" s="15">
        <v>153282.71811000002</v>
      </c>
      <c r="C88" s="15">
        <v>134794.79999999999</v>
      </c>
      <c r="D88" s="4">
        <f t="shared" ref="D88:D126" si="4">IF(B88=0,0,C88/B88*100)</f>
        <v>87.938680669315531</v>
      </c>
      <c r="E88" s="11">
        <v>140700</v>
      </c>
      <c r="F88" s="4">
        <f t="shared" ref="F88:F126" si="5">IF(B88=0,0,E88/B88*100)</f>
        <v>91.791169764506449</v>
      </c>
    </row>
    <row r="89" spans="1:6" ht="15.75" x14ac:dyDescent="0.25">
      <c r="A89" s="7" t="s">
        <v>48</v>
      </c>
      <c r="B89" s="15">
        <v>449277.65743999998</v>
      </c>
      <c r="C89" s="15">
        <v>562117.19999999995</v>
      </c>
      <c r="D89" s="4">
        <f t="shared" si="4"/>
        <v>125.11576987891266</v>
      </c>
      <c r="E89" s="11">
        <v>575883.4</v>
      </c>
      <c r="F89" s="4">
        <f t="shared" si="5"/>
        <v>128.17984390352373</v>
      </c>
    </row>
    <row r="90" spans="1:6" ht="15.75" x14ac:dyDescent="0.25">
      <c r="A90" s="7" t="s">
        <v>49</v>
      </c>
      <c r="B90" s="15">
        <v>49396.853770000002</v>
      </c>
      <c r="C90" s="15">
        <v>53685.8</v>
      </c>
      <c r="D90" s="4">
        <f t="shared" si="4"/>
        <v>108.68263037554993</v>
      </c>
      <c r="E90" s="11">
        <v>55800.3</v>
      </c>
      <c r="F90" s="4">
        <f t="shared" si="5"/>
        <v>112.96326737693765</v>
      </c>
    </row>
    <row r="91" spans="1:6" ht="15.75" x14ac:dyDescent="0.25">
      <c r="A91" s="7" t="s">
        <v>50</v>
      </c>
      <c r="B91" s="10">
        <v>0</v>
      </c>
      <c r="C91" s="10">
        <v>0</v>
      </c>
      <c r="D91" s="4">
        <f t="shared" si="4"/>
        <v>0</v>
      </c>
      <c r="E91" s="11">
        <v>0</v>
      </c>
      <c r="F91" s="4">
        <f t="shared" si="5"/>
        <v>0</v>
      </c>
    </row>
    <row r="92" spans="1:6" ht="30" x14ac:dyDescent="0.25">
      <c r="A92" s="7" t="s">
        <v>51</v>
      </c>
      <c r="B92" s="10">
        <v>48.085000000000001</v>
      </c>
      <c r="C92" s="10">
        <v>49.4</v>
      </c>
      <c r="D92" s="4">
        <f t="shared" si="4"/>
        <v>102.73474056358532</v>
      </c>
      <c r="E92" s="11">
        <v>49.4</v>
      </c>
      <c r="F92" s="4">
        <f t="shared" si="5"/>
        <v>102.73474056358532</v>
      </c>
    </row>
    <row r="93" spans="1:6" ht="15.75" x14ac:dyDescent="0.25">
      <c r="A93" s="7" t="s">
        <v>52</v>
      </c>
      <c r="B93" s="10">
        <v>0</v>
      </c>
      <c r="C93" s="10">
        <v>0</v>
      </c>
      <c r="D93" s="4">
        <f t="shared" si="4"/>
        <v>0</v>
      </c>
      <c r="E93" s="11">
        <v>0</v>
      </c>
      <c r="F93" s="4">
        <f t="shared" si="5"/>
        <v>0</v>
      </c>
    </row>
    <row r="94" spans="1:6" ht="15.75" x14ac:dyDescent="0.25">
      <c r="A94" s="7" t="s">
        <v>53</v>
      </c>
      <c r="B94" s="10">
        <v>6855.0487300000004</v>
      </c>
      <c r="C94" s="10">
        <v>12400.4</v>
      </c>
      <c r="D94" s="4">
        <f t="shared" si="4"/>
        <v>180.89441065140321</v>
      </c>
      <c r="E94" s="11">
        <v>12400.4</v>
      </c>
      <c r="F94" s="4">
        <f t="shared" si="5"/>
        <v>180.89441065140321</v>
      </c>
    </row>
    <row r="95" spans="1:6" ht="30" x14ac:dyDescent="0.25">
      <c r="A95" s="7" t="s">
        <v>54</v>
      </c>
      <c r="B95" s="10">
        <v>0</v>
      </c>
      <c r="C95" s="10">
        <v>0</v>
      </c>
      <c r="D95" s="4">
        <f t="shared" si="4"/>
        <v>0</v>
      </c>
      <c r="E95" s="11">
        <v>0</v>
      </c>
      <c r="F95" s="4">
        <f t="shared" si="5"/>
        <v>0</v>
      </c>
    </row>
    <row r="96" spans="1:6" ht="15.75" x14ac:dyDescent="0.25">
      <c r="A96" s="7" t="s">
        <v>55</v>
      </c>
      <c r="B96" s="10">
        <v>33309.878710000005</v>
      </c>
      <c r="C96" s="10">
        <v>71525.5</v>
      </c>
      <c r="D96" s="4">
        <f t="shared" si="4"/>
        <v>214.72759064273396</v>
      </c>
      <c r="E96" s="11">
        <v>71930.600000000006</v>
      </c>
      <c r="F96" s="4">
        <f t="shared" si="5"/>
        <v>215.94374637697382</v>
      </c>
    </row>
    <row r="97" spans="1:6" ht="15.75" x14ac:dyDescent="0.25">
      <c r="A97" s="6" t="s">
        <v>56</v>
      </c>
      <c r="B97" s="12">
        <f>SUM(B98:B101)</f>
        <v>181706.47604000001</v>
      </c>
      <c r="C97" s="12">
        <f>SUM(C98:C101)</f>
        <v>108235.1</v>
      </c>
      <c r="D97" s="9">
        <f t="shared" si="4"/>
        <v>59.565901204409265</v>
      </c>
      <c r="E97" s="13">
        <f>SUM(E98:E101)</f>
        <v>112400.6</v>
      </c>
      <c r="F97" s="9">
        <f t="shared" si="5"/>
        <v>61.858334633740107</v>
      </c>
    </row>
    <row r="98" spans="1:6" ht="15.75" x14ac:dyDescent="0.25">
      <c r="A98" s="7" t="s">
        <v>57</v>
      </c>
      <c r="B98" s="10">
        <v>156000.74308000001</v>
      </c>
      <c r="C98" s="10">
        <v>105755.3</v>
      </c>
      <c r="D98" s="4">
        <f t="shared" si="4"/>
        <v>67.79153606067554</v>
      </c>
      <c r="E98" s="11">
        <v>109800.3</v>
      </c>
      <c r="F98" s="4">
        <f t="shared" si="5"/>
        <v>70.384472427604024</v>
      </c>
    </row>
    <row r="99" spans="1:6" ht="15.75" x14ac:dyDescent="0.25">
      <c r="A99" s="7" t="s">
        <v>58</v>
      </c>
      <c r="B99" s="10">
        <v>0</v>
      </c>
      <c r="C99" s="10">
        <v>0</v>
      </c>
      <c r="D99" s="4">
        <f t="shared" si="4"/>
        <v>0</v>
      </c>
      <c r="E99" s="11">
        <v>0</v>
      </c>
      <c r="F99" s="4">
        <f t="shared" si="5"/>
        <v>0</v>
      </c>
    </row>
    <row r="100" spans="1:6" ht="30" x14ac:dyDescent="0.25">
      <c r="A100" s="7" t="s">
        <v>59</v>
      </c>
      <c r="B100" s="10">
        <v>0</v>
      </c>
      <c r="C100" s="10">
        <v>0</v>
      </c>
      <c r="D100" s="4">
        <f t="shared" si="4"/>
        <v>0</v>
      </c>
      <c r="E100" s="11">
        <v>0</v>
      </c>
      <c r="F100" s="4">
        <f t="shared" si="5"/>
        <v>0</v>
      </c>
    </row>
    <row r="101" spans="1:6" ht="30" x14ac:dyDescent="0.25">
      <c r="A101" s="7" t="s">
        <v>60</v>
      </c>
      <c r="B101" s="10">
        <v>25705.732960000001</v>
      </c>
      <c r="C101" s="10">
        <v>2479.8000000000002</v>
      </c>
      <c r="D101" s="4">
        <f t="shared" si="4"/>
        <v>9.6468752859867877</v>
      </c>
      <c r="E101" s="11">
        <v>2600.3000000000002</v>
      </c>
      <c r="F101" s="4">
        <f t="shared" si="5"/>
        <v>10.11564231234432</v>
      </c>
    </row>
    <row r="102" spans="1:6" ht="15.75" x14ac:dyDescent="0.25">
      <c r="A102" s="19" t="s">
        <v>61</v>
      </c>
      <c r="B102" s="12">
        <f>B103</f>
        <v>0</v>
      </c>
      <c r="C102" s="12">
        <f t="shared" ref="C102:E102" si="6">C103</f>
        <v>0</v>
      </c>
      <c r="D102" s="9">
        <f t="shared" si="4"/>
        <v>0</v>
      </c>
      <c r="E102" s="13">
        <f t="shared" si="6"/>
        <v>0</v>
      </c>
      <c r="F102" s="9">
        <f t="shared" si="5"/>
        <v>0</v>
      </c>
    </row>
    <row r="103" spans="1:6" ht="15.75" x14ac:dyDescent="0.25">
      <c r="A103" s="20" t="s">
        <v>62</v>
      </c>
      <c r="B103" s="10">
        <v>0</v>
      </c>
      <c r="C103" s="10">
        <v>0</v>
      </c>
      <c r="D103" s="4">
        <f t="shared" si="4"/>
        <v>0</v>
      </c>
      <c r="E103" s="11">
        <v>0</v>
      </c>
      <c r="F103" s="4">
        <f t="shared" si="5"/>
        <v>0</v>
      </c>
    </row>
    <row r="104" spans="1:6" ht="15.75" x14ac:dyDescent="0.25">
      <c r="A104" s="6" t="s">
        <v>63</v>
      </c>
      <c r="B104" s="12">
        <f>SUM(B105:B109)</f>
        <v>13791.762059999997</v>
      </c>
      <c r="C104" s="12">
        <f>SUM(C105:C109)</f>
        <v>13713.699999999999</v>
      </c>
      <c r="D104" s="9">
        <f t="shared" si="4"/>
        <v>99.43399502064787</v>
      </c>
      <c r="E104" s="13">
        <f>SUM(E105:E109)</f>
        <v>14487.099999999999</v>
      </c>
      <c r="F104" s="9">
        <f t="shared" si="5"/>
        <v>105.04169037266584</v>
      </c>
    </row>
    <row r="105" spans="1:6" ht="15.75" x14ac:dyDescent="0.25">
      <c r="A105" s="7" t="s">
        <v>64</v>
      </c>
      <c r="B105" s="10">
        <v>1985.7410400000001</v>
      </c>
      <c r="C105" s="10">
        <v>2025</v>
      </c>
      <c r="D105" s="4">
        <f t="shared" si="4"/>
        <v>101.97704329059947</v>
      </c>
      <c r="E105" s="11">
        <v>2796</v>
      </c>
      <c r="F105" s="4">
        <f t="shared" si="5"/>
        <v>140.80385829161287</v>
      </c>
    </row>
    <row r="106" spans="1:6" ht="15.75" x14ac:dyDescent="0.25">
      <c r="A106" s="7" t="s">
        <v>65</v>
      </c>
      <c r="B106" s="10"/>
      <c r="C106" s="10"/>
      <c r="D106" s="4">
        <f t="shared" si="4"/>
        <v>0</v>
      </c>
      <c r="E106" s="11">
        <v>0</v>
      </c>
      <c r="F106" s="4">
        <f t="shared" si="5"/>
        <v>0</v>
      </c>
    </row>
    <row r="107" spans="1:6" ht="15.75" x14ac:dyDescent="0.25">
      <c r="A107" s="7" t="s">
        <v>66</v>
      </c>
      <c r="B107" s="10">
        <v>1512</v>
      </c>
      <c r="C107" s="10">
        <v>1701</v>
      </c>
      <c r="D107" s="4">
        <f t="shared" si="4"/>
        <v>112.5</v>
      </c>
      <c r="E107" s="11">
        <v>1701</v>
      </c>
      <c r="F107" s="4">
        <f t="shared" si="5"/>
        <v>112.5</v>
      </c>
    </row>
    <row r="108" spans="1:6" ht="15.75" x14ac:dyDescent="0.25">
      <c r="A108" s="7" t="s">
        <v>67</v>
      </c>
      <c r="B108" s="10">
        <v>7678.9754699999994</v>
      </c>
      <c r="C108" s="10">
        <v>7344.8</v>
      </c>
      <c r="D108" s="4">
        <f t="shared" si="4"/>
        <v>95.64817635756819</v>
      </c>
      <c r="E108" s="11">
        <v>7344.8</v>
      </c>
      <c r="F108" s="4">
        <f t="shared" si="5"/>
        <v>95.64817635756819</v>
      </c>
    </row>
    <row r="109" spans="1:6" ht="30" x14ac:dyDescent="0.25">
      <c r="A109" s="7" t="s">
        <v>68</v>
      </c>
      <c r="B109" s="10">
        <v>2615.0455499999998</v>
      </c>
      <c r="C109" s="10">
        <v>2642.9</v>
      </c>
      <c r="D109" s="4">
        <f t="shared" si="4"/>
        <v>101.06516117855004</v>
      </c>
      <c r="E109" s="11">
        <v>2645.3</v>
      </c>
      <c r="F109" s="4">
        <f t="shared" si="5"/>
        <v>101.15693778259427</v>
      </c>
    </row>
    <row r="110" spans="1:6" ht="15.75" x14ac:dyDescent="0.25">
      <c r="A110" s="6" t="s">
        <v>69</v>
      </c>
      <c r="B110" s="12">
        <f>SUM(B111:B114)</f>
        <v>189638.14990000002</v>
      </c>
      <c r="C110" s="12">
        <f>SUM(C111:C114)</f>
        <v>66084.100000000006</v>
      </c>
      <c r="D110" s="9">
        <f t="shared" si="4"/>
        <v>34.847471373691143</v>
      </c>
      <c r="E110" s="13">
        <f>SUM(E111:E114)</f>
        <v>67702.8</v>
      </c>
      <c r="F110" s="9">
        <f t="shared" si="5"/>
        <v>35.70104434983206</v>
      </c>
    </row>
    <row r="111" spans="1:6" ht="15.75" x14ac:dyDescent="0.25">
      <c r="A111" s="7" t="s">
        <v>70</v>
      </c>
      <c r="B111" s="15">
        <v>173089.58771000002</v>
      </c>
      <c r="C111" s="10">
        <v>36752.5</v>
      </c>
      <c r="D111" s="4">
        <f t="shared" si="4"/>
        <v>21.233224069824665</v>
      </c>
      <c r="E111" s="11">
        <v>36752.5</v>
      </c>
      <c r="F111" s="4">
        <f t="shared" si="5"/>
        <v>21.233224069824665</v>
      </c>
    </row>
    <row r="112" spans="1:6" ht="15.75" x14ac:dyDescent="0.25">
      <c r="A112" s="7" t="s">
        <v>71</v>
      </c>
      <c r="B112" s="15">
        <v>16548.562190000001</v>
      </c>
      <c r="C112" s="10">
        <v>29331.599999999999</v>
      </c>
      <c r="D112" s="4">
        <f t="shared" si="4"/>
        <v>177.24561000063531</v>
      </c>
      <c r="E112" s="11">
        <v>30950.3</v>
      </c>
      <c r="F112" s="4">
        <f t="shared" si="5"/>
        <v>187.02712443926222</v>
      </c>
    </row>
    <row r="113" spans="1:6" ht="15.75" x14ac:dyDescent="0.25">
      <c r="A113" s="7" t="s">
        <v>72</v>
      </c>
      <c r="B113" s="10"/>
      <c r="C113" s="10"/>
      <c r="D113" s="4">
        <f t="shared" si="4"/>
        <v>0</v>
      </c>
      <c r="E113" s="11">
        <v>0</v>
      </c>
      <c r="F113" s="4">
        <f t="shared" si="5"/>
        <v>0</v>
      </c>
    </row>
    <row r="114" spans="1:6" ht="30" x14ac:dyDescent="0.25">
      <c r="A114" s="7" t="s">
        <v>73</v>
      </c>
      <c r="B114" s="10"/>
      <c r="C114" s="10"/>
      <c r="D114" s="4">
        <f t="shared" si="4"/>
        <v>0</v>
      </c>
      <c r="E114" s="11">
        <v>0</v>
      </c>
      <c r="F114" s="4">
        <f t="shared" si="5"/>
        <v>0</v>
      </c>
    </row>
    <row r="115" spans="1:6" ht="28.5" x14ac:dyDescent="0.25">
      <c r="A115" s="6" t="s">
        <v>74</v>
      </c>
      <c r="B115" s="12">
        <f>SUM(B116:B118)</f>
        <v>0</v>
      </c>
      <c r="C115" s="12">
        <f>SUM(C116:C118)</f>
        <v>0</v>
      </c>
      <c r="D115" s="9">
        <f t="shared" si="4"/>
        <v>0</v>
      </c>
      <c r="E115" s="13">
        <f>SUM(E116:E118)</f>
        <v>0</v>
      </c>
      <c r="F115" s="9">
        <f t="shared" si="5"/>
        <v>0</v>
      </c>
    </row>
    <row r="116" spans="1:6" ht="15.75" x14ac:dyDescent="0.25">
      <c r="A116" s="7" t="s">
        <v>75</v>
      </c>
      <c r="B116" s="10"/>
      <c r="C116" s="10"/>
      <c r="D116" s="4">
        <f t="shared" si="4"/>
        <v>0</v>
      </c>
      <c r="E116" s="11">
        <v>0</v>
      </c>
      <c r="F116" s="4">
        <f t="shared" si="5"/>
        <v>0</v>
      </c>
    </row>
    <row r="117" spans="1:6" ht="15.75" x14ac:dyDescent="0.25">
      <c r="A117" s="7" t="s">
        <v>76</v>
      </c>
      <c r="B117" s="10"/>
      <c r="C117" s="10"/>
      <c r="D117" s="4">
        <f t="shared" si="4"/>
        <v>0</v>
      </c>
      <c r="E117" s="11">
        <v>0</v>
      </c>
      <c r="F117" s="4">
        <f t="shared" si="5"/>
        <v>0</v>
      </c>
    </row>
    <row r="118" spans="1:6" ht="30" x14ac:dyDescent="0.25">
      <c r="A118" s="7" t="s">
        <v>77</v>
      </c>
      <c r="B118" s="10"/>
      <c r="C118" s="10"/>
      <c r="D118" s="4">
        <f t="shared" si="4"/>
        <v>0</v>
      </c>
      <c r="E118" s="11">
        <v>0</v>
      </c>
      <c r="F118" s="4">
        <f t="shared" si="5"/>
        <v>0</v>
      </c>
    </row>
    <row r="119" spans="1:6" ht="42.75" x14ac:dyDescent="0.25">
      <c r="A119" s="21" t="s">
        <v>78</v>
      </c>
      <c r="B119" s="12">
        <f>B120+B121</f>
        <v>1827.5522100000001</v>
      </c>
      <c r="C119" s="12">
        <f>C120+C121</f>
        <v>1353.8</v>
      </c>
      <c r="D119" s="9">
        <f t="shared" si="4"/>
        <v>74.077227046772038</v>
      </c>
      <c r="E119" s="13">
        <f>E120+E121</f>
        <v>1198.3</v>
      </c>
      <c r="F119" s="9">
        <f t="shared" si="5"/>
        <v>65.568578202206311</v>
      </c>
    </row>
    <row r="120" spans="1:6" ht="15.75" x14ac:dyDescent="0.25">
      <c r="A120" s="7" t="s">
        <v>79</v>
      </c>
      <c r="B120" s="10">
        <v>1827.5522100000001</v>
      </c>
      <c r="C120" s="10">
        <v>1353.8</v>
      </c>
      <c r="D120" s="4">
        <f t="shared" si="4"/>
        <v>74.077227046772038</v>
      </c>
      <c r="E120" s="11">
        <v>1198.3</v>
      </c>
      <c r="F120" s="4">
        <f t="shared" si="5"/>
        <v>65.568578202206311</v>
      </c>
    </row>
    <row r="121" spans="1:6" ht="15.75" x14ac:dyDescent="0.25">
      <c r="A121" s="7" t="s">
        <v>80</v>
      </c>
      <c r="B121" s="10"/>
      <c r="C121" s="10"/>
      <c r="D121" s="4">
        <f t="shared" si="4"/>
        <v>0</v>
      </c>
      <c r="E121" s="11">
        <v>0</v>
      </c>
      <c r="F121" s="4">
        <f t="shared" si="5"/>
        <v>0</v>
      </c>
    </row>
    <row r="122" spans="1:6" ht="57" x14ac:dyDescent="0.25">
      <c r="A122" s="21" t="s">
        <v>81</v>
      </c>
      <c r="B122" s="12">
        <f>B123+B124</f>
        <v>0</v>
      </c>
      <c r="C122" s="12">
        <f>C123+C124</f>
        <v>0</v>
      </c>
      <c r="D122" s="9">
        <f>IF(B122=0,0,C122/B122*100)</f>
        <v>0</v>
      </c>
      <c r="E122" s="13">
        <f>E123+E124</f>
        <v>0</v>
      </c>
      <c r="F122" s="9">
        <f>IF(B122=0,0,E122/B122*100)</f>
        <v>0</v>
      </c>
    </row>
    <row r="123" spans="1:6" ht="45" x14ac:dyDescent="0.25">
      <c r="A123" s="7" t="s">
        <v>82</v>
      </c>
      <c r="B123" s="10"/>
      <c r="C123" s="10"/>
      <c r="D123" s="4">
        <f t="shared" si="4"/>
        <v>0</v>
      </c>
      <c r="E123" s="11">
        <v>0</v>
      </c>
      <c r="F123" s="4">
        <f t="shared" si="5"/>
        <v>0</v>
      </c>
    </row>
    <row r="124" spans="1:6" ht="15.75" x14ac:dyDescent="0.25">
      <c r="A124" s="7" t="s">
        <v>83</v>
      </c>
      <c r="B124" s="10"/>
      <c r="C124" s="10"/>
      <c r="D124" s="4">
        <f t="shared" si="4"/>
        <v>0</v>
      </c>
      <c r="E124" s="11">
        <v>0</v>
      </c>
      <c r="F124" s="4">
        <f t="shared" si="5"/>
        <v>0</v>
      </c>
    </row>
    <row r="125" spans="1:6" ht="15.75" x14ac:dyDescent="0.25">
      <c r="A125" s="7" t="s">
        <v>84</v>
      </c>
      <c r="B125" s="10"/>
      <c r="C125" s="10"/>
      <c r="D125" s="4">
        <f t="shared" si="4"/>
        <v>0</v>
      </c>
      <c r="E125" s="11">
        <v>0</v>
      </c>
      <c r="F125" s="4">
        <f t="shared" si="5"/>
        <v>0</v>
      </c>
    </row>
    <row r="126" spans="1:6" ht="15.75" x14ac:dyDescent="0.25">
      <c r="A126" s="19" t="s">
        <v>85</v>
      </c>
      <c r="B126" s="22"/>
      <c r="C126" s="22"/>
      <c r="D126" s="4">
        <f t="shared" si="4"/>
        <v>0</v>
      </c>
      <c r="E126" s="22">
        <v>0</v>
      </c>
      <c r="F126" s="4">
        <f t="shared" si="5"/>
        <v>0</v>
      </c>
    </row>
    <row r="127" spans="1:6" s="23" customFormat="1" ht="15.75" x14ac:dyDescent="0.2">
      <c r="A127" s="36" t="s">
        <v>132</v>
      </c>
      <c r="B127" s="37">
        <v>1455611.52</v>
      </c>
      <c r="C127" s="37">
        <v>1605822.7</v>
      </c>
      <c r="D127" s="38">
        <f>C127/B127*100</f>
        <v>110.31945528982898</v>
      </c>
      <c r="E127" s="37">
        <v>1653822.5</v>
      </c>
      <c r="F127" s="38">
        <f>E127/B127*100</f>
        <v>113.61702468526767</v>
      </c>
    </row>
    <row r="128" spans="1:6" x14ac:dyDescent="0.25">
      <c r="A128" s="39" t="s">
        <v>5</v>
      </c>
      <c r="B128" s="41">
        <f>B46-B127</f>
        <v>-11370.979999999981</v>
      </c>
      <c r="C128" s="41">
        <f>C46-C127</f>
        <v>-29238.929999999935</v>
      </c>
      <c r="D128" s="40"/>
      <c r="E128" s="41">
        <f>E46-E127</f>
        <v>-18374.169999999925</v>
      </c>
      <c r="F128" s="40"/>
    </row>
  </sheetData>
  <mergeCells count="2">
    <mergeCell ref="A2:F2"/>
    <mergeCell ref="A1:F1"/>
  </mergeCells>
  <pageMargins left="0.31496062992125984" right="0.31496062992125984" top="0.15748031496062992" bottom="0" header="0.31496062992125984" footer="0.31496062992125984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2024-11-06T04:53:20Z</cp:lastPrinted>
  <dcterms:created xsi:type="dcterms:W3CDTF">2024-11-06T04:30:17Z</dcterms:created>
  <dcterms:modified xsi:type="dcterms:W3CDTF">2024-11-06T04:55:36Z</dcterms:modified>
</cp:coreProperties>
</file>